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0290"/>
  </bookViews>
  <sheets>
    <sheet name="Table1 (2)" sheetId="1" r:id="rId1"/>
  </sheets>
  <definedNames>
    <definedName name="_xlnm._FilterDatabase" localSheetId="0" hidden="1">'Table1 (2)'!$A$3:$I$166</definedName>
    <definedName name="_xlnm.Print_Titles" localSheetId="0">'Table1 (2)'!$3:$3</definedName>
  </definedNames>
  <calcPr calcId="144525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H35" i="1"/>
  <c r="I35" i="1" s="1"/>
  <c r="O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H58" i="1"/>
  <c r="I58" i="1"/>
  <c r="H59" i="1"/>
  <c r="I59" i="1"/>
  <c r="I60" i="1"/>
  <c r="I61" i="1"/>
  <c r="I62" i="1"/>
  <c r="I63" i="1"/>
  <c r="I64" i="1"/>
  <c r="M64" i="1"/>
  <c r="H65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H91" i="1"/>
  <c r="I91" i="1" s="1"/>
  <c r="G92" i="1"/>
  <c r="I92" i="1"/>
  <c r="H93" i="1"/>
  <c r="I93" i="1"/>
  <c r="H94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M107" i="1"/>
  <c r="I108" i="1"/>
  <c r="I109" i="1"/>
  <c r="I110" i="1"/>
  <c r="I111" i="1"/>
  <c r="I112" i="1"/>
  <c r="I113" i="1"/>
  <c r="I114" i="1"/>
  <c r="I115" i="1"/>
  <c r="I116" i="1"/>
  <c r="I117" i="1"/>
  <c r="I118" i="1"/>
  <c r="G119" i="1"/>
  <c r="I119" i="1" s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H148" i="1"/>
  <c r="I148" i="1"/>
  <c r="I149" i="1"/>
  <c r="I150" i="1"/>
  <c r="I151" i="1"/>
  <c r="G152" i="1"/>
  <c r="I152" i="1" s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F170" i="1"/>
</calcChain>
</file>

<file path=xl/sharedStrings.xml><?xml version="1.0" encoding="utf-8"?>
<sst xmlns="http://schemas.openxmlformats.org/spreadsheetml/2006/main" count="1062" uniqueCount="238">
  <si>
    <t>тел. 64-42-61</t>
  </si>
  <si>
    <t>Исп. Бурштейн Н.Е.</t>
  </si>
  <si>
    <t>Г.В. Петушкова</t>
  </si>
  <si>
    <t xml:space="preserve">Заместитель Губернатора Брянской области </t>
  </si>
  <si>
    <t>ИТОГО:</t>
  </si>
  <si>
    <t>850</t>
  </si>
  <si>
    <t>02 0 12 12040</t>
  </si>
  <si>
    <t>10</t>
  </si>
  <si>
    <t>03</t>
  </si>
  <si>
    <t>842</t>
  </si>
  <si>
    <t>050</t>
  </si>
  <si>
    <t>Перераспределение бюджетных ассигнований в связи с исполнением судебных актов, предусматривающих обращение взыскания на средства областного бюджета в пределах объема бюджетных ассигнований (ст. 217 Бюджетного кодекса РФ)</t>
  </si>
  <si>
    <t>830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</si>
  <si>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</si>
  <si>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/>
  </si>
  <si>
    <t>Департамент региональной безопасности Брянской области</t>
  </si>
  <si>
    <t>240</t>
  </si>
  <si>
    <t>40 2 21 18610</t>
  </si>
  <si>
    <t>04</t>
  </si>
  <si>
    <t>840</t>
  </si>
  <si>
    <t>Развитие информационного общества и инфраструктуры электронного правительства</t>
  </si>
  <si>
    <t>090</t>
  </si>
  <si>
    <t>Перераспределение бюджетных ассигнований на увеличение бюджетных ассигнований по отдельным разделам, подразделам, целевым статьям и видам расходов областного бюджета - в пределах общего объема бюджетных ассигнований, предусмотренных главному распорядителю бюджетных средств (ст. 9 Закона о бюджете)</t>
  </si>
  <si>
    <t>540</t>
  </si>
  <si>
    <t>40 3 32 18640</t>
  </si>
  <si>
    <t>13</t>
  </si>
  <si>
    <t>01</t>
  </si>
  <si>
    <t>Повышение качества и доступности предоставления государственных и муниципальных услуг</t>
  </si>
  <si>
    <t>Департамент экономического развития Брянской области</t>
  </si>
  <si>
    <t>15 1 11 59500</t>
  </si>
  <si>
    <t>08</t>
  </si>
  <si>
    <t>838</t>
  </si>
  <si>
    <t>120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</si>
  <si>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</si>
  <si>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15 1 11 10100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</si>
  <si>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</si>
  <si>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15 1 11 14230</t>
  </si>
  <si>
    <t>Сохранение, использование, популяризация и государственная охрана объектов культурного наследия</t>
  </si>
  <si>
    <t>Управление по охране и сохранению историко-культурного наследия Брянской области</t>
  </si>
  <si>
    <t>70 0 00 10160</t>
  </si>
  <si>
    <t>12</t>
  </si>
  <si>
    <t>837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</si>
  <si>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</si>
  <si>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37 0 11 11350</t>
  </si>
  <si>
    <t>Уплата налогов, сборов и иных обязательных платежей</t>
  </si>
  <si>
    <t>051</t>
  </si>
  <si>
    <t>Перераспределение бюджетных ассигнований в связи с исполнением решений налоговых и иных уполномоченных органов о взыскании налогов, сборов, пеней и штрафов, предусматривающих обращение взыскания на средства областного бюджета в соответствии с действующим законодательством в пределах объема бюджетных ассигнований (ст. 9 Закона о бюджете)</t>
  </si>
  <si>
    <t>37 0 11 10100</t>
  </si>
  <si>
    <t>Департамент промышленности, транспорта и связи Брянской области</t>
  </si>
  <si>
    <t>610</t>
  </si>
  <si>
    <t>36 0 11 51292</t>
  </si>
  <si>
    <t>07</t>
  </si>
  <si>
    <t>836</t>
  </si>
  <si>
    <t>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</si>
  <si>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36 0 11 51291</t>
  </si>
  <si>
    <t>Осуществление отдельных полномочий в области лесных отношений (финансовое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отношений)</t>
  </si>
  <si>
    <t>36 0 13 11070</t>
  </si>
  <si>
    <t>Учреждения, оказывающие услуги в сфере лесных отношений</t>
  </si>
  <si>
    <t>36 0 11 11350</t>
  </si>
  <si>
    <t>Управление лесами Брянской области</t>
  </si>
  <si>
    <t>32 0 21 17920</t>
  </si>
  <si>
    <t>832</t>
  </si>
  <si>
    <t>081</t>
  </si>
  <si>
    <t>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(абзац 5 п. 1 ст. 9 Закона Брянской области "Об областном бюджете на 2017 год и плановый период 2018 и 2019 годов ")</t>
  </si>
  <si>
    <t>Осуществление государственных полномочий в области содействия занятости населения, включая расходы по осуществлению этих полномочий</t>
  </si>
  <si>
    <t>030</t>
  </si>
  <si>
    <t>Перераспределение бюджетных ассигнований в случае изменения функций и полномочий главных распорядителей (распорядителей), получателей бюджетных средств, а также в связи с передачей государственного (муниципального) имущества (ст. 217 Бюджетного кодекса РФ)</t>
  </si>
  <si>
    <t>03 1 21 12000</t>
  </si>
  <si>
    <t>Реформирование и развитие государственной гражданской службы Брянской области и муниципальной службы в Брянской области</t>
  </si>
  <si>
    <t>Управление государственной службы по труду и занятости населения Брянской области</t>
  </si>
  <si>
    <t>30 0 11 17430</t>
  </si>
  <si>
    <t>05</t>
  </si>
  <si>
    <t>Уплата взносов на капитальный ремонт за объекты казны Брянской области</t>
  </si>
  <si>
    <t>30 0 11 10100</t>
  </si>
  <si>
    <t>Управление мировой юстиции Брянской области</t>
  </si>
  <si>
    <t>620</t>
  </si>
  <si>
    <t>25 1 21 10980</t>
  </si>
  <si>
    <t>11</t>
  </si>
  <si>
    <t>825</t>
  </si>
  <si>
    <t>Спортивно-оздоровительные комплексы и центры</t>
  </si>
  <si>
    <t>25 1 21 R4950</t>
  </si>
  <si>
    <t>02</t>
  </si>
  <si>
    <t>Финансовое обеспечение мероприятий федеральной целевой программы «Развитие физической культуры и спорта в Российской Федерации на 2016 - 2020 годы»</t>
  </si>
  <si>
    <t>25 0 12 10980</t>
  </si>
  <si>
    <t>082</t>
  </si>
  <si>
    <t>25 0 12 17610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</si>
  <si>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</si>
  <si>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520</t>
  </si>
  <si>
    <t>25 0 11 17640</t>
  </si>
  <si>
    <t>Перераспределение бюджетных ассигнований - в пределах общего объема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(ст. 217 Бюджетного кодекса РФ)</t>
  </si>
  <si>
    <t>Отдельные мероприятия по развитию спорта</t>
  </si>
  <si>
    <t>Управление физической культуры и спорта Брянской области</t>
  </si>
  <si>
    <t>824</t>
  </si>
  <si>
    <t>40 7 71 17400</t>
  </si>
  <si>
    <t>Оценка имущества, признание прав и регулирование имущественных отношений</t>
  </si>
  <si>
    <t>Управление имущественных отношений Брянской области</t>
  </si>
  <si>
    <t>823</t>
  </si>
  <si>
    <t>40 6 61 10100</t>
  </si>
  <si>
    <t>Управление государственного регулирования тарифов Брянской области</t>
  </si>
  <si>
    <t>060</t>
  </si>
  <si>
    <t>Перераспределение бюджетных ассигнований в связи с использованием (перераспределением) средств резервного фонда Правительства Брянской области в пределах объема бюджетных ассигнований (ст. 217 Бюджетного кодекса РФ)</t>
  </si>
  <si>
    <t>320</t>
  </si>
  <si>
    <t>70 0 00 10120</t>
  </si>
  <si>
    <t>06</t>
  </si>
  <si>
    <t>821</t>
  </si>
  <si>
    <t>Резервный фонд Правительства Брянской области</t>
  </si>
  <si>
    <t>21 0 11 10100</t>
  </si>
  <si>
    <t>21 2 51 R4620</t>
  </si>
  <si>
    <t>Компенсация отдельным категориям граждан оплаты взноса на капитальный ремонт общего имущества в многоквартирном доме</t>
  </si>
  <si>
    <t>100</t>
  </si>
  <si>
    <t>Изменение ассигнований в связи с сокращением средств федерального бюджета (ст.217, 232 Бюджетного кодекса РФ)</t>
  </si>
  <si>
    <t>21 0 33 52500</t>
  </si>
  <si>
    <t>Оплата жилищно-коммунальных услуг отдельным категориям граждан</t>
  </si>
  <si>
    <t>21 0 33 51300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</si>
  <si>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</si>
  <si>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21 0 33 51980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</si>
  <si>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</si>
  <si>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21 0 33 51940</t>
  </si>
  <si>
    <t>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</si>
  <si>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21 0 33 30090</t>
  </si>
  <si>
    <t>310</t>
  </si>
  <si>
    <t>Социальная поддержка Героев Советского Союза, Героев Российской Федерации и полных кавалеров ордена Славы</t>
  </si>
  <si>
    <t>Увеличение ассигнований в связи с поступлением средств федерального бюджета (ст.217, 232 Бюджетного кодекса РФ)</t>
  </si>
  <si>
    <t>110</t>
  </si>
  <si>
    <t>21 0 21 10800</t>
  </si>
  <si>
    <t>Комплексные центры социального обслуживания населения</t>
  </si>
  <si>
    <t>21 0 21 10790</t>
  </si>
  <si>
    <t>Учреждения, осуществляющие функции и полномочия в сфере социальной и демографической политики</t>
  </si>
  <si>
    <t>21 0 21 10810</t>
  </si>
  <si>
    <t>Стационарные социальные учреждения</t>
  </si>
  <si>
    <t>Департамент семьи, социальной и демографической политики Брянской области</t>
  </si>
  <si>
    <t>410</t>
  </si>
  <si>
    <t>21 0 33 R2090</t>
  </si>
  <si>
    <t>819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</si>
  <si>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</si>
  <si>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21 0 21 R2090</t>
  </si>
  <si>
    <t>19 7 16 16120</t>
  </si>
  <si>
    <t>Развитие ипотечного кредитования в жилищном строительстве</t>
  </si>
  <si>
    <t>400</t>
  </si>
  <si>
    <t xml:space="preserve"> Перераспределение бюджетных ассигнований в пределах, предусмотренных главным распорядителям средств областного бюджета, в соответствии с пунктами 16 и 19 Правил формирования, предоставления и распределения субсидий из федерального бюджета бюджетам субъектов Российской Федерации, утвержденных Постановлением Правительства Российской Федерации от 30.09.2014 N 999 "О формировании, предоставлении и распределении субсидий из федерального бюджета бюджетам субъектов Российской Федерации" (ст. 9 Закона о бюджете)</t>
  </si>
  <si>
    <t>19 0 11 10380</t>
  </si>
  <si>
    <t>Учреждения, осуществляющие функции и полномочия в сфере капитального строительства</t>
  </si>
  <si>
    <t>19 0 11 10100</t>
  </si>
  <si>
    <t>19 3 21 53900</t>
  </si>
  <si>
    <t>09</t>
  </si>
  <si>
    <t>Финансовое обеспечение дорожной деятельности</t>
  </si>
  <si>
    <t>17 9 97 R0180</t>
  </si>
  <si>
    <t>Реализация мероприятий федеральной целевой программы «Устойчивое развитие сельских территорий на 2014 - 2017 годы и на период до 2020 года»</t>
  </si>
  <si>
    <t>Департамент строительства и архитектуры Брянской области</t>
  </si>
  <si>
    <t>870</t>
  </si>
  <si>
    <t>70 0 00 10150</t>
  </si>
  <si>
    <t>818</t>
  </si>
  <si>
    <t>Поддержка реализации мероприятий государственных программ Брянской области</t>
  </si>
  <si>
    <t>Департамент финансов Брянской области</t>
  </si>
  <si>
    <t>17 6 61 10750</t>
  </si>
  <si>
    <t>817</t>
  </si>
  <si>
    <t>Учреждения, осуществляющие функции и полномочия по управлению сельским хозяйством</t>
  </si>
  <si>
    <t>17 6 61 10100</t>
  </si>
  <si>
    <t>17 2 21 15290</t>
  </si>
  <si>
    <t>Кадровое обеспечение агропромышленного комплекса</t>
  </si>
  <si>
    <t>Перераспределение бюджетных ассигнований в пределах, предусмотренных главным распорядителям средств областного бюджета, в соответствии с пунктами 16 и 19 Правил формирования, предоставления и распределения субсидий из федерального бюджета бюджетам субъектов Российской Федерации, утвержденных постановлением Правительства Российской Федерации от 30.09.2014 № 999 «О формировании, предоставлении и распределении субсидий из федерального бюджета бюджетам субъектов Российской Федерации» (ст. 9 Закона о бюджете)</t>
  </si>
  <si>
    <t>810</t>
  </si>
  <si>
    <t>17 1 11 R5430</t>
  </si>
  <si>
    <t>Содействие достижению целевых показателей региональных программ развития агропромышленного комплекса</t>
  </si>
  <si>
    <t>Департамент сельского хозяйства Брянской области</t>
  </si>
  <si>
    <t>816</t>
  </si>
  <si>
    <t>16 0 26 11310</t>
  </si>
  <si>
    <t>Мероприятия по работе с семьей, детьми и молодежью</t>
  </si>
  <si>
    <t>16 0 12 14750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</si>
  <si>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</si>
  <si>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16 0 13 10650</t>
  </si>
  <si>
    <t>170</t>
  </si>
  <si>
    <t>Перераспределение бюджетных ассигнований в связи с изменением типа государственных (муниципальных) учреждений и организационно-правовой формы государственных (муниципальных) унитарных предприятий (ст. 217 Бюджетного кодекса РФ)</t>
  </si>
  <si>
    <t>Профессиональные образовательные организации</t>
  </si>
  <si>
    <t>16 0 11 14820</t>
  </si>
  <si>
    <t>Отдельные мероприятия по развитию образования</t>
  </si>
  <si>
    <t>16 0 12 10640</t>
  </si>
  <si>
    <t>Общеобразовательные организации</t>
  </si>
  <si>
    <t>Департамент образования и науки Брянской области</t>
  </si>
  <si>
    <t>15 0 22 10570</t>
  </si>
  <si>
    <t>815</t>
  </si>
  <si>
    <t>Государственные архивы</t>
  </si>
  <si>
    <t>15 0 21 10560</t>
  </si>
  <si>
    <t>Театры, концертные и другие организации исполнительских искусств</t>
  </si>
  <si>
    <t>15 0 21 10550</t>
  </si>
  <si>
    <t>Музеи и постоянные выставки</t>
  </si>
  <si>
    <t>15 0 21 10540</t>
  </si>
  <si>
    <t>Библиотеки</t>
  </si>
  <si>
    <t>15 0 11 14240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</si>
  <si>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</si>
  <si>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Департамент культуры Брянской области</t>
  </si>
  <si>
    <t>14 0 15 51360</t>
  </si>
  <si>
    <t>814</t>
  </si>
  <si>
    <t>Осуществление единовременных выплат медицинским работникам</t>
  </si>
  <si>
    <t>14 0 11 10530</t>
  </si>
  <si>
    <t>Учреждения, обеспечивающие оказание услуг в сфере здравоохранения</t>
  </si>
  <si>
    <t>14 0 12 10420</t>
  </si>
  <si>
    <t>Больницы, клиники, госпитали, медико-санитарные части</t>
  </si>
  <si>
    <t>14 0 12 10430</t>
  </si>
  <si>
    <t>Поликлиники, амбулатории, диагностические центры</t>
  </si>
  <si>
    <t>880</t>
  </si>
  <si>
    <t>03 0 35 12080</t>
  </si>
  <si>
    <t>Обеспечение мобилизационной готовности специальных объектов и формирований</t>
  </si>
  <si>
    <t>Департамент здравоохранения Брянской области</t>
  </si>
  <si>
    <t>11 0 21 10320</t>
  </si>
  <si>
    <t>811</t>
  </si>
  <si>
    <t>Средства массовой информации</t>
  </si>
  <si>
    <t>11 0 11 10100</t>
  </si>
  <si>
    <t>11 0 31 11310</t>
  </si>
  <si>
    <t>Департамент внутренней политики Брянской области</t>
  </si>
  <si>
    <t>08 0 51 12800</t>
  </si>
  <si>
    <t>808</t>
  </si>
  <si>
    <t>Охрана окружающей среды</t>
  </si>
  <si>
    <t>08 0 11 10100</t>
  </si>
  <si>
    <t>департамент природных ресурсов и экологии Брянской области</t>
  </si>
  <si>
    <t>805</t>
  </si>
  <si>
    <t>17 5 51 10100</t>
  </si>
  <si>
    <t>Управление ветеринарии Брянской области</t>
  </si>
  <si>
    <t>804</t>
  </si>
  <si>
    <t>12 0 21 10100</t>
  </si>
  <si>
    <t>Государственная жилищная инспекция Брянской области</t>
  </si>
  <si>
    <t>803</t>
  </si>
  <si>
    <t>Профессиональная подготовка, переподготовка и повышение квалификации</t>
  </si>
  <si>
    <t>03 0 11 10210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</si>
  <si>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</si>
  <si>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03 0 11 10100</t>
  </si>
  <si>
    <t>Администрация Губернатора Брянской области и Правительства Брянской области</t>
  </si>
  <si>
    <t>801</t>
  </si>
  <si>
    <t>70 0 00 10100</t>
  </si>
  <si>
    <t>Брянская областная  Дума</t>
  </si>
  <si>
    <t>Причины отклонений</t>
  </si>
  <si>
    <t>Отклонение                              (+/-)</t>
  </si>
  <si>
    <t>Уточненная бюджетная роспись                                                                             на 2017 год</t>
  </si>
  <si>
    <t>Утверждено на 2017 год</t>
  </si>
  <si>
    <t>КБК</t>
  </si>
  <si>
    <t>Наименование</t>
  </si>
  <si>
    <t>рублей</t>
  </si>
  <si>
    <t xml:space="preserve">Информация об отклонении бюджетных ассигнований, утвержденных сводной бюджетной росписью на 2017 год от назначений, утвержденных Законом Брянской области
"Об областном бюджете на 2017 год и на плановый период 2018 и 2019 годов"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</si>
</sst>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14" x14ac:knownFonts="1"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Arial Cyr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  <font>
      <b/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4">
    <xf numFmtId="44" fontId="0" fillId="0" borderId="0">
      <alignment vertical="top" wrapText="1"/>
    </xf>
    <xf numFmtId="49" fontId="8" fillId="0" borderId="3">
      <alignment horizontal="center" vertical="top" shrinkToFit="1"/>
    </xf>
    <xf numFmtId="0" fontId="11" fillId="0" borderId="0"/>
    <xf numFmtId="44" fontId="1" fillId="0" borderId="0">
      <alignment vertical="top" wrapText="1"/>
    </xf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3" borderId="0"/>
    <xf numFmtId="0" fontId="8" fillId="0" borderId="0">
      <alignment wrapText="1"/>
    </xf>
    <xf numFmtId="0" fontId="8" fillId="0" borderId="0"/>
    <xf numFmtId="0" fontId="12" fillId="0" borderId="0">
      <alignment horizontal="center" wrapText="1"/>
    </xf>
    <xf numFmtId="0" fontId="12" fillId="0" borderId="0">
      <alignment horizontal="center"/>
    </xf>
    <xf numFmtId="0" fontId="8" fillId="0" borderId="0">
      <alignment horizontal="right"/>
    </xf>
    <xf numFmtId="0" fontId="8" fillId="3" borderId="12"/>
    <xf numFmtId="0" fontId="8" fillId="0" borderId="3">
      <alignment horizontal="center" vertical="center" wrapText="1"/>
    </xf>
    <xf numFmtId="0" fontId="8" fillId="3" borderId="6"/>
    <xf numFmtId="49" fontId="8" fillId="0" borderId="3">
      <alignment horizontal="left" vertical="top" wrapText="1" indent="2"/>
    </xf>
    <xf numFmtId="4" fontId="8" fillId="0" borderId="3">
      <alignment horizontal="right" vertical="top" shrinkToFit="1"/>
    </xf>
    <xf numFmtId="10" fontId="8" fillId="0" borderId="3">
      <alignment horizontal="right" vertical="top" shrinkToFit="1"/>
    </xf>
    <xf numFmtId="0" fontId="8" fillId="3" borderId="6">
      <alignment shrinkToFit="1"/>
    </xf>
    <xf numFmtId="0" fontId="13" fillId="0" borderId="3">
      <alignment horizontal="left"/>
    </xf>
    <xf numFmtId="4" fontId="13" fillId="2" borderId="3">
      <alignment horizontal="right" vertical="top" shrinkToFit="1"/>
    </xf>
    <xf numFmtId="10" fontId="13" fillId="2" borderId="3">
      <alignment horizontal="right" vertical="top" shrinkToFit="1"/>
    </xf>
    <xf numFmtId="0" fontId="8" fillId="3" borderId="26"/>
    <xf numFmtId="0" fontId="8" fillId="0" borderId="0">
      <alignment horizontal="left" wrapText="1"/>
    </xf>
    <xf numFmtId="0" fontId="13" fillId="0" borderId="3">
      <alignment vertical="top" wrapText="1"/>
    </xf>
    <xf numFmtId="4" fontId="13" fillId="4" borderId="3">
      <alignment horizontal="right" vertical="top" shrinkToFit="1"/>
    </xf>
    <xf numFmtId="10" fontId="13" fillId="4" borderId="3">
      <alignment horizontal="right" vertical="top" shrinkToFit="1"/>
    </xf>
    <xf numFmtId="0" fontId="8" fillId="3" borderId="6">
      <alignment horizontal="center"/>
    </xf>
    <xf numFmtId="0" fontId="8" fillId="3" borderId="6">
      <alignment horizontal="left"/>
    </xf>
    <xf numFmtId="0" fontId="8" fillId="3" borderId="26">
      <alignment horizontal="center"/>
    </xf>
    <xf numFmtId="0" fontId="8" fillId="3" borderId="26">
      <alignment horizontal="left"/>
    </xf>
  </cellStyleXfs>
  <cellXfs count="151">
    <xf numFmtId="44" fontId="0" fillId="0" borderId="0" xfId="0">
      <alignment vertical="top" wrapText="1"/>
    </xf>
    <xf numFmtId="44" fontId="0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Alignment="1">
      <alignment horizontal="right" vertical="top" wrapText="1"/>
    </xf>
    <xf numFmtId="49" fontId="2" fillId="0" borderId="0" xfId="0" applyNumberFormat="1" applyFont="1" applyFill="1" applyAlignment="1">
      <alignment vertical="top" wrapText="1"/>
    </xf>
    <xf numFmtId="44" fontId="0" fillId="0" borderId="0" xfId="0" applyAlignment="1"/>
    <xf numFmtId="44" fontId="3" fillId="0" borderId="0" xfId="0" applyFont="1" applyAlignment="1"/>
    <xf numFmtId="164" fontId="3" fillId="0" borderId="0" xfId="0" applyNumberFormat="1" applyFont="1" applyAlignment="1">
      <alignment horizontal="center"/>
    </xf>
    <xf numFmtId="44" fontId="3" fillId="0" borderId="0" xfId="0" applyFont="1" applyAlignment="1">
      <alignment horizontal="center"/>
    </xf>
    <xf numFmtId="44" fontId="3" fillId="0" borderId="0" xfId="0" applyFont="1" applyAlignment="1">
      <alignment vertical="center"/>
    </xf>
    <xf numFmtId="44" fontId="4" fillId="0" borderId="0" xfId="0" applyFont="1" applyAlignment="1"/>
    <xf numFmtId="44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3" fillId="0" borderId="0" xfId="0" applyFont="1" applyBorder="1" applyAlignment="1">
      <alignment horizontal="center"/>
    </xf>
    <xf numFmtId="44" fontId="5" fillId="0" borderId="0" xfId="0" applyFont="1" applyAlignment="1"/>
    <xf numFmtId="49" fontId="2" fillId="0" borderId="1" xfId="0" applyNumberFormat="1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right" vertical="top" wrapText="1"/>
    </xf>
    <xf numFmtId="49" fontId="2" fillId="0" borderId="4" xfId="0" applyNumberFormat="1" applyFont="1" applyFill="1" applyBorder="1" applyAlignment="1">
      <alignment vertical="top" wrapText="1"/>
    </xf>
    <xf numFmtId="4" fontId="7" fillId="0" borderId="7" xfId="0" applyNumberFormat="1" applyFont="1" applyFill="1" applyBorder="1" applyAlignment="1">
      <alignment horizontal="right"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NumberFormat="1" applyFont="1" applyFill="1" applyBorder="1" applyAlignment="1">
      <alignment vertical="top" wrapText="1"/>
    </xf>
    <xf numFmtId="0" fontId="7" fillId="0" borderId="12" xfId="0" applyNumberFormat="1" applyFont="1" applyFill="1" applyBorder="1" applyAlignment="1">
      <alignment vertical="top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4" fontId="2" fillId="0" borderId="14" xfId="0" applyNumberFormat="1" applyFont="1" applyFill="1" applyBorder="1" applyAlignment="1">
      <alignment horizontal="right" vertical="center" wrapText="1"/>
    </xf>
    <xf numFmtId="4" fontId="2" fillId="0" borderId="15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Fill="1" applyBorder="1" applyAlignment="1">
      <alignment horizontal="right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vertical="top" wrapText="1"/>
    </xf>
    <xf numFmtId="4" fontId="7" fillId="0" borderId="20" xfId="0" applyNumberFormat="1" applyFont="1" applyFill="1" applyBorder="1" applyAlignment="1">
      <alignment horizontal="right" vertical="center" wrapText="1"/>
    </xf>
    <xf numFmtId="4" fontId="7" fillId="0" borderId="21" xfId="0" applyNumberFormat="1" applyFont="1" applyFill="1" applyBorder="1" applyAlignment="1">
      <alignment horizontal="right" vertical="center" wrapText="1"/>
    </xf>
    <xf numFmtId="4" fontId="7" fillId="0" borderId="22" xfId="0" applyNumberFormat="1" applyFont="1" applyFill="1" applyBorder="1" applyAlignment="1">
      <alignment horizontal="right" vertical="center" wrapText="1"/>
    </xf>
    <xf numFmtId="0" fontId="7" fillId="0" borderId="22" xfId="0" applyNumberFormat="1" applyFont="1" applyFill="1" applyBorder="1" applyAlignment="1">
      <alignment vertical="top" wrapText="1"/>
    </xf>
    <xf numFmtId="0" fontId="7" fillId="0" borderId="23" xfId="0" applyNumberFormat="1" applyFont="1" applyFill="1" applyBorder="1" applyAlignment="1">
      <alignment vertical="top" wrapText="1"/>
    </xf>
    <xf numFmtId="0" fontId="7" fillId="0" borderId="23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right" vertical="center" wrapText="1"/>
    </xf>
    <xf numFmtId="4" fontId="2" fillId="0" borderId="25" xfId="0" applyNumberFormat="1" applyFont="1" applyFill="1" applyBorder="1" applyAlignment="1">
      <alignment horizontal="right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7" fillId="0" borderId="5" xfId="0" applyNumberFormat="1" applyFont="1" applyFill="1" applyBorder="1" applyAlignment="1">
      <alignment vertical="top" wrapText="1"/>
    </xf>
    <xf numFmtId="0" fontId="7" fillId="0" borderId="6" xfId="0" applyNumberFormat="1" applyFont="1" applyFill="1" applyBorder="1" applyAlignment="1">
      <alignment vertical="top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29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vertical="top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vertical="top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10" xfId="0" applyNumberFormat="1" applyFont="1" applyFill="1" applyBorder="1" applyAlignment="1">
      <alignment horizontal="right" vertical="center" wrapText="1"/>
    </xf>
    <xf numFmtId="4" fontId="2" fillId="0" borderId="11" xfId="0" applyNumberFormat="1" applyFont="1" applyFill="1" applyBorder="1" applyAlignment="1">
      <alignment horizontal="right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30" xfId="0" applyNumberFormat="1" applyFont="1" applyFill="1" applyBorder="1" applyAlignment="1">
      <alignment horizontal="right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vertical="top" wrapText="1"/>
    </xf>
    <xf numFmtId="4" fontId="7" fillId="0" borderId="29" xfId="0" applyNumberFormat="1" applyFont="1" applyFill="1" applyBorder="1" applyAlignment="1">
      <alignment horizontal="right" vertical="center" wrapText="1"/>
    </xf>
    <xf numFmtId="4" fontId="7" fillId="0" borderId="35" xfId="0" applyNumberFormat="1" applyFont="1" applyFill="1" applyBorder="1" applyAlignment="1">
      <alignment horizontal="right" vertical="center" wrapText="1"/>
    </xf>
    <xf numFmtId="4" fontId="7" fillId="0" borderId="36" xfId="0" applyNumberFormat="1" applyFont="1" applyFill="1" applyBorder="1" applyAlignment="1">
      <alignment horizontal="right" vertical="center" wrapText="1"/>
    </xf>
    <xf numFmtId="0" fontId="7" fillId="0" borderId="36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29" xfId="0" applyNumberFormat="1" applyFont="1" applyFill="1" applyBorder="1" applyAlignment="1">
      <alignment horizontal="center" vertical="center" wrapText="1"/>
    </xf>
    <xf numFmtId="0" fontId="7" fillId="0" borderId="29" xfId="0" applyNumberFormat="1" applyFont="1" applyFill="1" applyBorder="1" applyAlignment="1">
      <alignment horizontal="left" vertical="center" wrapText="1"/>
    </xf>
    <xf numFmtId="44" fontId="1" fillId="0" borderId="0" xfId="0" applyNumberFormat="1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8" xfId="0" applyNumberFormat="1" applyFont="1" applyFill="1" applyBorder="1" applyAlignment="1">
      <alignment horizontal="left" vertical="center" wrapText="1"/>
    </xf>
    <xf numFmtId="49" fontId="9" fillId="0" borderId="6" xfId="1" applyNumberFormat="1" applyFont="1" applyFill="1" applyBorder="1" applyProtection="1">
      <alignment horizontal="center" vertical="top" shrinkToFit="1"/>
    </xf>
    <xf numFmtId="0" fontId="2" fillId="0" borderId="34" xfId="0" applyNumberFormat="1" applyFont="1" applyFill="1" applyBorder="1" applyAlignment="1">
      <alignment vertical="center" wrapText="1"/>
    </xf>
    <xf numFmtId="49" fontId="2" fillId="0" borderId="40" xfId="0" applyNumberFormat="1" applyFont="1" applyFill="1" applyBorder="1" applyAlignment="1">
      <alignment vertical="top" wrapText="1"/>
    </xf>
    <xf numFmtId="4" fontId="7" fillId="0" borderId="41" xfId="0" applyNumberFormat="1" applyFont="1" applyFill="1" applyBorder="1" applyAlignment="1">
      <alignment horizontal="right" vertical="center" wrapText="1"/>
    </xf>
    <xf numFmtId="4" fontId="7" fillId="0" borderId="42" xfId="0" applyNumberFormat="1" applyFont="1" applyFill="1" applyBorder="1" applyAlignment="1">
      <alignment horizontal="right" vertical="center" wrapText="1"/>
    </xf>
    <xf numFmtId="4" fontId="7" fillId="0" borderId="43" xfId="0" applyNumberFormat="1" applyFont="1" applyFill="1" applyBorder="1" applyAlignment="1">
      <alignment horizontal="right" vertical="center" wrapText="1"/>
    </xf>
    <xf numFmtId="0" fontId="7" fillId="0" borderId="43" xfId="0" applyNumberFormat="1" applyFont="1" applyFill="1" applyBorder="1" applyAlignment="1">
      <alignment vertical="top" wrapText="1"/>
    </xf>
    <xf numFmtId="0" fontId="7" fillId="0" borderId="44" xfId="0" applyNumberFormat="1" applyFont="1" applyFill="1" applyBorder="1" applyAlignment="1">
      <alignment vertical="top" wrapText="1"/>
    </xf>
    <xf numFmtId="0" fontId="7" fillId="0" borderId="44" xfId="0" applyNumberFormat="1" applyFont="1" applyFill="1" applyBorder="1" applyAlignment="1">
      <alignment horizontal="center" vertical="center" wrapText="1"/>
    </xf>
    <xf numFmtId="0" fontId="7" fillId="0" borderId="41" xfId="0" applyNumberFormat="1" applyFont="1" applyFill="1" applyBorder="1" applyAlignment="1">
      <alignment horizontal="center" vertical="center" wrapText="1"/>
    </xf>
    <xf numFmtId="0" fontId="7" fillId="0" borderId="41" xfId="0" applyNumberFormat="1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14" xfId="0" applyNumberFormat="1" applyFont="1" applyFill="1" applyBorder="1" applyAlignment="1">
      <alignment vertical="center" wrapText="1"/>
    </xf>
    <xf numFmtId="0" fontId="7" fillId="0" borderId="21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4" fontId="2" fillId="0" borderId="8" xfId="2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49" fontId="2" fillId="0" borderId="0" xfId="0" applyNumberFormat="1" applyFont="1" applyAlignment="1"/>
    <xf numFmtId="0" fontId="2" fillId="0" borderId="0" xfId="2" applyFont="1" applyFill="1" applyAlignment="1">
      <alignment vertical="center" wrapText="1"/>
    </xf>
    <xf numFmtId="44" fontId="1" fillId="0" borderId="0" xfId="3">
      <alignment vertical="top" wrapText="1"/>
    </xf>
    <xf numFmtId="0" fontId="2" fillId="0" borderId="48" xfId="3" applyNumberFormat="1" applyFont="1" applyFill="1" applyBorder="1" applyAlignment="1">
      <alignment vertical="top" wrapText="1"/>
    </xf>
    <xf numFmtId="0" fontId="2" fillId="0" borderId="34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29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27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49" fontId="2" fillId="0" borderId="18" xfId="0" applyNumberFormat="1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0" fontId="7" fillId="0" borderId="0" xfId="3" applyNumberFormat="1" applyFont="1" applyFill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49" fontId="2" fillId="0" borderId="24" xfId="0" applyNumberFormat="1" applyFont="1" applyFill="1" applyBorder="1" applyAlignment="1">
      <alignment horizontal="left" vertical="center" wrapText="1"/>
    </xf>
    <xf numFmtId="49" fontId="2" fillId="0" borderId="35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left" vertical="top" wrapText="1"/>
    </xf>
    <xf numFmtId="49" fontId="2" fillId="0" borderId="24" xfId="0" applyNumberFormat="1" applyFont="1" applyFill="1" applyBorder="1" applyAlignment="1">
      <alignment horizontal="left" vertical="top" wrapText="1"/>
    </xf>
    <xf numFmtId="0" fontId="2" fillId="0" borderId="47" xfId="0" applyNumberFormat="1" applyFont="1" applyFill="1" applyBorder="1" applyAlignment="1">
      <alignment horizontal="center" vertical="center" wrapText="1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left" vertical="center" wrapText="1"/>
    </xf>
    <xf numFmtId="49" fontId="10" fillId="0" borderId="35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1" fillId="0" borderId="18" xfId="0" applyNumberFormat="1" applyFont="1" applyFill="1" applyBorder="1" applyAlignment="1">
      <alignment vertical="center" wrapText="1"/>
    </xf>
    <xf numFmtId="49" fontId="1" fillId="0" borderId="10" xfId="0" applyNumberFormat="1" applyFont="1" applyFill="1" applyBorder="1" applyAlignment="1">
      <alignment vertical="center" wrapText="1"/>
    </xf>
    <xf numFmtId="49" fontId="2" fillId="0" borderId="38" xfId="0" applyNumberFormat="1" applyFont="1" applyFill="1" applyBorder="1" applyAlignment="1">
      <alignment horizontal="left" vertical="center" wrapText="1"/>
    </xf>
    <xf numFmtId="49" fontId="2" fillId="0" borderId="37" xfId="0" applyNumberFormat="1" applyFont="1" applyFill="1" applyBorder="1" applyAlignment="1">
      <alignment horizontal="left" vertical="center" wrapText="1"/>
    </xf>
    <xf numFmtId="49" fontId="2" fillId="0" borderId="39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35" xfId="0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left" vertical="center" wrapText="1"/>
    </xf>
  </cellXfs>
  <cellStyles count="34">
    <cellStyle name="br" xfId="4"/>
    <cellStyle name="col" xfId="5"/>
    <cellStyle name="style0" xfId="6"/>
    <cellStyle name="td" xfId="7"/>
    <cellStyle name="tr" xfId="8"/>
    <cellStyle name="xl21" xfId="9"/>
    <cellStyle name="xl22" xfId="10"/>
    <cellStyle name="xl23" xfId="11"/>
    <cellStyle name="xl24" xfId="12"/>
    <cellStyle name="xl25" xfId="13"/>
    <cellStyle name="xl26" xfId="14"/>
    <cellStyle name="xl27" xfId="15"/>
    <cellStyle name="xl28" xfId="16"/>
    <cellStyle name="xl29" xfId="17"/>
    <cellStyle name="xl30" xfId="18"/>
    <cellStyle name="xl31" xfId="1"/>
    <cellStyle name="xl32" xfId="19"/>
    <cellStyle name="xl33" xfId="20"/>
    <cellStyle name="xl34" xfId="21"/>
    <cellStyle name="xl35" xfId="22"/>
    <cellStyle name="xl36" xfId="23"/>
    <cellStyle name="xl37" xfId="24"/>
    <cellStyle name="xl38" xfId="25"/>
    <cellStyle name="xl39" xfId="26"/>
    <cellStyle name="xl40" xfId="27"/>
    <cellStyle name="xl41" xfId="28"/>
    <cellStyle name="xl42" xfId="29"/>
    <cellStyle name="xl43" xfId="30"/>
    <cellStyle name="xl44" xfId="31"/>
    <cellStyle name="xl45" xfId="32"/>
    <cellStyle name="xl46" xfId="33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4"/>
  <sheetViews>
    <sheetView tabSelected="1" view="pageBreakPreview" zoomScale="90" zoomScaleNormal="80" zoomScaleSheetLayoutView="90" workbookViewId="0">
      <pane ySplit="3" topLeftCell="A4" activePane="bottomLeft" state="frozen"/>
      <selection pane="bottomLeft" activeCell="A174" sqref="A174"/>
    </sheetView>
  </sheetViews>
  <sheetFormatPr defaultRowHeight="15.75" x14ac:dyDescent="0.2"/>
  <cols>
    <col min="1" max="1" width="66.6640625" style="1" customWidth="1"/>
    <col min="2" max="2" width="8.6640625" style="1" customWidth="1"/>
    <col min="3" max="3" width="4.6640625" style="1" customWidth="1"/>
    <col min="4" max="4" width="4.33203125" style="1" customWidth="1"/>
    <col min="5" max="5" width="18" style="1" customWidth="1"/>
    <col min="6" max="6" width="6.83203125" style="1" customWidth="1"/>
    <col min="7" max="7" width="21.33203125" style="1" customWidth="1"/>
    <col min="8" max="8" width="22.33203125" style="1" customWidth="1"/>
    <col min="9" max="9" width="18.33203125" style="1" customWidth="1"/>
    <col min="10" max="10" width="64.1640625" style="3" customWidth="1"/>
    <col min="11" max="11" width="0" style="2" hidden="1" customWidth="1"/>
    <col min="12" max="12" width="16.6640625" style="1" hidden="1" customWidth="1"/>
    <col min="13" max="13" width="16.83203125" style="1" hidden="1" customWidth="1"/>
    <col min="14" max="14" width="17.6640625" style="1" hidden="1" customWidth="1"/>
    <col min="15" max="15" width="15" style="1" hidden="1" customWidth="1"/>
    <col min="16" max="16384" width="9.33203125" style="1"/>
  </cols>
  <sheetData>
    <row r="1" spans="1:11" s="4" customFormat="1" ht="49.5" customHeight="1" x14ac:dyDescent="0.2">
      <c r="A1" s="129" t="s">
        <v>237</v>
      </c>
      <c r="B1" s="129"/>
      <c r="C1" s="129"/>
      <c r="D1" s="129"/>
      <c r="E1" s="129"/>
      <c r="F1" s="129"/>
      <c r="G1" s="129"/>
      <c r="H1" s="129"/>
      <c r="I1" s="129"/>
      <c r="J1" s="129"/>
      <c r="K1" s="113"/>
    </row>
    <row r="2" spans="1:11" s="4" customFormat="1" x14ac:dyDescent="0.25">
      <c r="A2" s="117"/>
      <c r="B2" s="117"/>
      <c r="C2" s="117"/>
      <c r="D2" s="117"/>
      <c r="E2" s="117"/>
      <c r="F2" s="117"/>
      <c r="G2" s="117"/>
      <c r="H2" s="116"/>
      <c r="I2" s="115" t="s">
        <v>236</v>
      </c>
      <c r="J2" s="114"/>
      <c r="K2" s="113"/>
    </row>
    <row r="3" spans="1:11" ht="49.5" customHeight="1" thickBot="1" x14ac:dyDescent="0.25">
      <c r="A3" s="112" t="s">
        <v>235</v>
      </c>
      <c r="B3" s="136" t="s">
        <v>234</v>
      </c>
      <c r="C3" s="137"/>
      <c r="D3" s="137"/>
      <c r="E3" s="137"/>
      <c r="F3" s="138"/>
      <c r="G3" s="111" t="s">
        <v>233</v>
      </c>
      <c r="H3" s="110" t="s">
        <v>232</v>
      </c>
      <c r="I3" s="109" t="s">
        <v>231</v>
      </c>
      <c r="J3" s="108" t="s">
        <v>230</v>
      </c>
    </row>
    <row r="4" spans="1:11" ht="16.5" thickTop="1" x14ac:dyDescent="0.2">
      <c r="A4" s="107" t="s">
        <v>229</v>
      </c>
      <c r="B4" s="48" t="s">
        <v>227</v>
      </c>
      <c r="C4" s="47" t="s">
        <v>14</v>
      </c>
      <c r="D4" s="47" t="s">
        <v>14</v>
      </c>
      <c r="E4" s="46" t="s">
        <v>14</v>
      </c>
      <c r="F4" s="45" t="s">
        <v>14</v>
      </c>
      <c r="G4" s="43">
        <v>111200098</v>
      </c>
      <c r="H4" s="43">
        <v>111200098</v>
      </c>
      <c r="I4" s="42">
        <f t="shared" ref="I4:I35" si="0">H4-G4</f>
        <v>0</v>
      </c>
      <c r="J4" s="41"/>
    </row>
    <row r="5" spans="1:11" ht="47.25" x14ac:dyDescent="0.2">
      <c r="A5" s="40" t="s">
        <v>35</v>
      </c>
      <c r="B5" s="22" t="s">
        <v>227</v>
      </c>
      <c r="C5" s="21" t="s">
        <v>26</v>
      </c>
      <c r="D5" s="21" t="s">
        <v>8</v>
      </c>
      <c r="E5" s="21" t="s">
        <v>228</v>
      </c>
      <c r="F5" s="20" t="s">
        <v>32</v>
      </c>
      <c r="G5" s="19">
        <v>47130214</v>
      </c>
      <c r="H5" s="18">
        <v>47129464</v>
      </c>
      <c r="I5" s="17">
        <f t="shared" si="0"/>
        <v>-750</v>
      </c>
      <c r="J5" s="130" t="s">
        <v>11</v>
      </c>
      <c r="K5" s="23" t="s">
        <v>10</v>
      </c>
    </row>
    <row r="6" spans="1:11" ht="101.25" customHeight="1" thickBot="1" x14ac:dyDescent="0.25">
      <c r="A6" s="39" t="s">
        <v>42</v>
      </c>
      <c r="B6" s="38" t="s">
        <v>227</v>
      </c>
      <c r="C6" s="37" t="s">
        <v>26</v>
      </c>
      <c r="D6" s="37" t="s">
        <v>8</v>
      </c>
      <c r="E6" s="37" t="s">
        <v>39</v>
      </c>
      <c r="F6" s="36" t="s">
        <v>12</v>
      </c>
      <c r="G6" s="35">
        <v>0</v>
      </c>
      <c r="H6" s="34">
        <v>750</v>
      </c>
      <c r="I6" s="33">
        <f t="shared" si="0"/>
        <v>750</v>
      </c>
      <c r="J6" s="131"/>
    </row>
    <row r="7" spans="1:11" ht="32.25" thickTop="1" x14ac:dyDescent="0.2">
      <c r="A7" s="49" t="s">
        <v>226</v>
      </c>
      <c r="B7" s="48" t="s">
        <v>221</v>
      </c>
      <c r="C7" s="47" t="s">
        <v>14</v>
      </c>
      <c r="D7" s="47" t="s">
        <v>14</v>
      </c>
      <c r="E7" s="46" t="s">
        <v>14</v>
      </c>
      <c r="F7" s="45" t="s">
        <v>14</v>
      </c>
      <c r="G7" s="44">
        <v>455173567</v>
      </c>
      <c r="H7" s="43">
        <v>455046067</v>
      </c>
      <c r="I7" s="42">
        <f t="shared" si="0"/>
        <v>-127500</v>
      </c>
      <c r="J7" s="41"/>
    </row>
    <row r="8" spans="1:11" ht="54" customHeight="1" x14ac:dyDescent="0.2">
      <c r="A8" s="120" t="s">
        <v>35</v>
      </c>
      <c r="B8" s="22" t="s">
        <v>221</v>
      </c>
      <c r="C8" s="21" t="s">
        <v>26</v>
      </c>
      <c r="D8" s="21" t="s">
        <v>18</v>
      </c>
      <c r="E8" s="21" t="s">
        <v>225</v>
      </c>
      <c r="F8" s="20" t="s">
        <v>32</v>
      </c>
      <c r="G8" s="19">
        <v>124375199</v>
      </c>
      <c r="H8" s="18">
        <v>130068799</v>
      </c>
      <c r="I8" s="17">
        <f t="shared" si="0"/>
        <v>5693600</v>
      </c>
      <c r="J8" s="126" t="s">
        <v>22</v>
      </c>
      <c r="K8" s="23" t="s">
        <v>21</v>
      </c>
    </row>
    <row r="9" spans="1:11" ht="51" customHeight="1" x14ac:dyDescent="0.2">
      <c r="A9" s="121"/>
      <c r="B9" s="22" t="s">
        <v>221</v>
      </c>
      <c r="C9" s="21" t="s">
        <v>26</v>
      </c>
      <c r="D9" s="21" t="s">
        <v>18</v>
      </c>
      <c r="E9" s="21" t="s">
        <v>225</v>
      </c>
      <c r="F9" s="20" t="s">
        <v>16</v>
      </c>
      <c r="G9" s="19">
        <v>41200795</v>
      </c>
      <c r="H9" s="18">
        <v>35507195</v>
      </c>
      <c r="I9" s="17">
        <f t="shared" si="0"/>
        <v>-5693600</v>
      </c>
      <c r="J9" s="128"/>
    </row>
    <row r="10" spans="1:11" x14ac:dyDescent="0.2">
      <c r="A10" s="122"/>
      <c r="B10" s="22" t="s">
        <v>221</v>
      </c>
      <c r="C10" s="21" t="s">
        <v>26</v>
      </c>
      <c r="D10" s="21" t="s">
        <v>18</v>
      </c>
      <c r="E10" s="21" t="s">
        <v>225</v>
      </c>
      <c r="F10" s="20" t="s">
        <v>5</v>
      </c>
      <c r="G10" s="19">
        <v>1500000</v>
      </c>
      <c r="H10" s="18">
        <v>1498200</v>
      </c>
      <c r="I10" s="17">
        <f t="shared" si="0"/>
        <v>-1800</v>
      </c>
      <c r="J10" s="126" t="s">
        <v>11</v>
      </c>
      <c r="K10" s="23" t="s">
        <v>10</v>
      </c>
    </row>
    <row r="11" spans="1:11" ht="102" customHeight="1" x14ac:dyDescent="0.2">
      <c r="A11" s="40" t="s">
        <v>42</v>
      </c>
      <c r="B11" s="22" t="s">
        <v>221</v>
      </c>
      <c r="C11" s="21" t="s">
        <v>26</v>
      </c>
      <c r="D11" s="21" t="s">
        <v>18</v>
      </c>
      <c r="E11" s="21" t="s">
        <v>39</v>
      </c>
      <c r="F11" s="20" t="s">
        <v>12</v>
      </c>
      <c r="G11" s="19">
        <v>0</v>
      </c>
      <c r="H11" s="18">
        <v>1800</v>
      </c>
      <c r="I11" s="17">
        <f t="shared" si="0"/>
        <v>1800</v>
      </c>
      <c r="J11" s="128"/>
    </row>
    <row r="12" spans="1:11" ht="34.5" customHeight="1" x14ac:dyDescent="0.2">
      <c r="A12" s="120" t="s">
        <v>224</v>
      </c>
      <c r="B12" s="22" t="s">
        <v>221</v>
      </c>
      <c r="C12" s="21" t="s">
        <v>26</v>
      </c>
      <c r="D12" s="21" t="s">
        <v>25</v>
      </c>
      <c r="E12" s="21" t="s">
        <v>223</v>
      </c>
      <c r="F12" s="20" t="s">
        <v>49</v>
      </c>
      <c r="G12" s="19">
        <v>115864666</v>
      </c>
      <c r="H12" s="18">
        <v>115707626.17</v>
      </c>
      <c r="I12" s="17">
        <f t="shared" si="0"/>
        <v>-157039.82999999821</v>
      </c>
      <c r="J12" s="126" t="s">
        <v>66</v>
      </c>
      <c r="K12" s="23" t="s">
        <v>65</v>
      </c>
    </row>
    <row r="13" spans="1:11" ht="34.5" customHeight="1" x14ac:dyDescent="0.2">
      <c r="A13" s="122"/>
      <c r="B13" s="22" t="s">
        <v>221</v>
      </c>
      <c r="C13" s="21" t="s">
        <v>26</v>
      </c>
      <c r="D13" s="21" t="s">
        <v>25</v>
      </c>
      <c r="E13" s="21" t="s">
        <v>223</v>
      </c>
      <c r="F13" s="20" t="s">
        <v>75</v>
      </c>
      <c r="G13" s="19">
        <v>0</v>
      </c>
      <c r="H13" s="18">
        <v>157039.82999999999</v>
      </c>
      <c r="I13" s="17">
        <f t="shared" si="0"/>
        <v>157039.82999999999</v>
      </c>
      <c r="J13" s="132"/>
    </row>
    <row r="14" spans="1:11" ht="31.5" customHeight="1" thickBot="1" x14ac:dyDescent="0.25">
      <c r="A14" s="106" t="s">
        <v>222</v>
      </c>
      <c r="B14" s="38" t="s">
        <v>221</v>
      </c>
      <c r="C14" s="37" t="s">
        <v>51</v>
      </c>
      <c r="D14" s="37" t="s">
        <v>71</v>
      </c>
      <c r="E14" s="37" t="s">
        <v>67</v>
      </c>
      <c r="F14" s="36" t="s">
        <v>16</v>
      </c>
      <c r="G14" s="35">
        <v>1531700</v>
      </c>
      <c r="H14" s="34">
        <v>1404200</v>
      </c>
      <c r="I14" s="33">
        <f t="shared" si="0"/>
        <v>-127500</v>
      </c>
      <c r="J14" s="127"/>
      <c r="K14" s="23" t="s">
        <v>65</v>
      </c>
    </row>
    <row r="15" spans="1:11" ht="32.25" thickTop="1" x14ac:dyDescent="0.2">
      <c r="A15" s="49" t="s">
        <v>220</v>
      </c>
      <c r="B15" s="48" t="s">
        <v>218</v>
      </c>
      <c r="C15" s="47" t="s">
        <v>14</v>
      </c>
      <c r="D15" s="47" t="s">
        <v>14</v>
      </c>
      <c r="E15" s="46" t="s">
        <v>14</v>
      </c>
      <c r="F15" s="45" t="s">
        <v>14</v>
      </c>
      <c r="G15" s="44">
        <v>11890346</v>
      </c>
      <c r="H15" s="43">
        <v>11890346</v>
      </c>
      <c r="I15" s="42">
        <f t="shared" si="0"/>
        <v>0</v>
      </c>
      <c r="J15" s="41"/>
    </row>
    <row r="16" spans="1:11" ht="47.25" x14ac:dyDescent="0.2">
      <c r="A16" s="40" t="s">
        <v>35</v>
      </c>
      <c r="B16" s="22" t="s">
        <v>218</v>
      </c>
      <c r="C16" s="21" t="s">
        <v>71</v>
      </c>
      <c r="D16" s="21" t="s">
        <v>71</v>
      </c>
      <c r="E16" s="21" t="s">
        <v>219</v>
      </c>
      <c r="F16" s="20" t="s">
        <v>16</v>
      </c>
      <c r="G16" s="19">
        <v>758244</v>
      </c>
      <c r="H16" s="18">
        <v>755244</v>
      </c>
      <c r="I16" s="17">
        <f t="shared" si="0"/>
        <v>-3000</v>
      </c>
      <c r="J16" s="130" t="s">
        <v>11</v>
      </c>
      <c r="K16" s="23" t="s">
        <v>10</v>
      </c>
    </row>
    <row r="17" spans="1:11" ht="100.5" customHeight="1" thickBot="1" x14ac:dyDescent="0.25">
      <c r="A17" s="39" t="s">
        <v>42</v>
      </c>
      <c r="B17" s="38" t="s">
        <v>218</v>
      </c>
      <c r="C17" s="37" t="s">
        <v>71</v>
      </c>
      <c r="D17" s="37" t="s">
        <v>71</v>
      </c>
      <c r="E17" s="37" t="s">
        <v>39</v>
      </c>
      <c r="F17" s="36" t="s">
        <v>12</v>
      </c>
      <c r="G17" s="35">
        <v>0</v>
      </c>
      <c r="H17" s="34">
        <v>3000</v>
      </c>
      <c r="I17" s="33">
        <f t="shared" si="0"/>
        <v>3000</v>
      </c>
      <c r="J17" s="131"/>
    </row>
    <row r="18" spans="1:11" ht="16.5" thickTop="1" x14ac:dyDescent="0.2">
      <c r="A18" s="49" t="s">
        <v>217</v>
      </c>
      <c r="B18" s="48" t="s">
        <v>215</v>
      </c>
      <c r="C18" s="47" t="s">
        <v>14</v>
      </c>
      <c r="D18" s="47" t="s">
        <v>14</v>
      </c>
      <c r="E18" s="46" t="s">
        <v>14</v>
      </c>
      <c r="F18" s="45" t="s">
        <v>14</v>
      </c>
      <c r="G18" s="44">
        <v>193224144.02000001</v>
      </c>
      <c r="H18" s="43">
        <v>193224144.02000001</v>
      </c>
      <c r="I18" s="42">
        <f t="shared" si="0"/>
        <v>0</v>
      </c>
      <c r="J18" s="105"/>
    </row>
    <row r="19" spans="1:11" ht="47.25" customHeight="1" x14ac:dyDescent="0.2">
      <c r="A19" s="40" t="s">
        <v>35</v>
      </c>
      <c r="B19" s="22" t="s">
        <v>215</v>
      </c>
      <c r="C19" s="21" t="s">
        <v>18</v>
      </c>
      <c r="D19" s="21" t="s">
        <v>71</v>
      </c>
      <c r="E19" s="21" t="s">
        <v>216</v>
      </c>
      <c r="F19" s="20" t="s">
        <v>5</v>
      </c>
      <c r="G19" s="19">
        <v>68000</v>
      </c>
      <c r="H19" s="18">
        <v>41620</v>
      </c>
      <c r="I19" s="17">
        <f t="shared" si="0"/>
        <v>-26380</v>
      </c>
      <c r="J19" s="130" t="s">
        <v>11</v>
      </c>
      <c r="K19" s="23" t="s">
        <v>10</v>
      </c>
    </row>
    <row r="20" spans="1:11" ht="99.75" customHeight="1" x14ac:dyDescent="0.2">
      <c r="A20" s="120" t="s">
        <v>42</v>
      </c>
      <c r="B20" s="22" t="s">
        <v>215</v>
      </c>
      <c r="C20" s="21" t="s">
        <v>18</v>
      </c>
      <c r="D20" s="21" t="s">
        <v>71</v>
      </c>
      <c r="E20" s="21" t="s">
        <v>39</v>
      </c>
      <c r="F20" s="20" t="s">
        <v>12</v>
      </c>
      <c r="G20" s="19">
        <v>0</v>
      </c>
      <c r="H20" s="18">
        <v>21000</v>
      </c>
      <c r="I20" s="17">
        <f t="shared" si="0"/>
        <v>21000</v>
      </c>
      <c r="J20" s="133"/>
    </row>
    <row r="21" spans="1:11" ht="24" customHeight="1" thickBot="1" x14ac:dyDescent="0.25">
      <c r="A21" s="123"/>
      <c r="B21" s="38" t="s">
        <v>215</v>
      </c>
      <c r="C21" s="37" t="s">
        <v>18</v>
      </c>
      <c r="D21" s="37" t="s">
        <v>71</v>
      </c>
      <c r="E21" s="37" t="s">
        <v>39</v>
      </c>
      <c r="F21" s="36" t="s">
        <v>5</v>
      </c>
      <c r="G21" s="35">
        <v>0</v>
      </c>
      <c r="H21" s="34">
        <v>5380</v>
      </c>
      <c r="I21" s="33">
        <f t="shared" si="0"/>
        <v>5380</v>
      </c>
      <c r="J21" s="131"/>
    </row>
    <row r="22" spans="1:11" ht="32.25" thickTop="1" x14ac:dyDescent="0.2">
      <c r="A22" s="61" t="s">
        <v>214</v>
      </c>
      <c r="B22" s="60" t="s">
        <v>211</v>
      </c>
      <c r="C22" s="59" t="s">
        <v>14</v>
      </c>
      <c r="D22" s="59" t="s">
        <v>14</v>
      </c>
      <c r="E22" s="58" t="s">
        <v>14</v>
      </c>
      <c r="F22" s="57" t="s">
        <v>14</v>
      </c>
      <c r="G22" s="56">
        <v>75444924</v>
      </c>
      <c r="H22" s="16">
        <v>75444924</v>
      </c>
      <c r="I22" s="15">
        <f t="shared" si="0"/>
        <v>0</v>
      </c>
      <c r="J22" s="14"/>
    </row>
    <row r="23" spans="1:11" ht="28.5" customHeight="1" x14ac:dyDescent="0.2">
      <c r="A23" s="120" t="s">
        <v>35</v>
      </c>
      <c r="B23" s="22" t="s">
        <v>211</v>
      </c>
      <c r="C23" s="21" t="s">
        <v>18</v>
      </c>
      <c r="D23" s="21" t="s">
        <v>40</v>
      </c>
      <c r="E23" s="21" t="s">
        <v>213</v>
      </c>
      <c r="F23" s="20" t="s">
        <v>32</v>
      </c>
      <c r="G23" s="19">
        <v>20483903</v>
      </c>
      <c r="H23" s="18">
        <v>20579403</v>
      </c>
      <c r="I23" s="17">
        <f t="shared" si="0"/>
        <v>95500</v>
      </c>
      <c r="J23" s="124" t="s">
        <v>22</v>
      </c>
      <c r="K23" s="23" t="s">
        <v>21</v>
      </c>
    </row>
    <row r="24" spans="1:11" ht="33" customHeight="1" x14ac:dyDescent="0.2">
      <c r="A24" s="122"/>
      <c r="B24" s="22" t="s">
        <v>211</v>
      </c>
      <c r="C24" s="21" t="s">
        <v>18</v>
      </c>
      <c r="D24" s="21" t="s">
        <v>40</v>
      </c>
      <c r="E24" s="21" t="s">
        <v>213</v>
      </c>
      <c r="F24" s="20" t="s">
        <v>16</v>
      </c>
      <c r="G24" s="19">
        <v>967256</v>
      </c>
      <c r="H24" s="18">
        <v>1169256</v>
      </c>
      <c r="I24" s="17">
        <f t="shared" si="0"/>
        <v>202000</v>
      </c>
      <c r="J24" s="134"/>
    </row>
    <row r="25" spans="1:11" ht="40.5" customHeight="1" thickBot="1" x14ac:dyDescent="0.25">
      <c r="A25" s="39" t="s">
        <v>212</v>
      </c>
      <c r="B25" s="38" t="s">
        <v>211</v>
      </c>
      <c r="C25" s="37" t="s">
        <v>103</v>
      </c>
      <c r="D25" s="37" t="s">
        <v>18</v>
      </c>
      <c r="E25" s="37" t="s">
        <v>210</v>
      </c>
      <c r="F25" s="36" t="s">
        <v>16</v>
      </c>
      <c r="G25" s="35">
        <v>3000000</v>
      </c>
      <c r="H25" s="34">
        <v>2702500</v>
      </c>
      <c r="I25" s="33">
        <f t="shared" si="0"/>
        <v>-297500</v>
      </c>
      <c r="J25" s="135"/>
    </row>
    <row r="26" spans="1:11" ht="32.25" thickTop="1" x14ac:dyDescent="0.2">
      <c r="A26" s="49" t="s">
        <v>209</v>
      </c>
      <c r="B26" s="48" t="s">
        <v>205</v>
      </c>
      <c r="C26" s="47" t="s">
        <v>14</v>
      </c>
      <c r="D26" s="47" t="s">
        <v>14</v>
      </c>
      <c r="E26" s="46" t="s">
        <v>14</v>
      </c>
      <c r="F26" s="45" t="s">
        <v>14</v>
      </c>
      <c r="G26" s="44">
        <v>103052932</v>
      </c>
      <c r="H26" s="43">
        <v>103052932</v>
      </c>
      <c r="I26" s="42">
        <f t="shared" si="0"/>
        <v>0</v>
      </c>
      <c r="J26" s="41"/>
    </row>
    <row r="27" spans="1:11" ht="27.75" customHeight="1" x14ac:dyDescent="0.2">
      <c r="A27" s="40" t="s">
        <v>167</v>
      </c>
      <c r="B27" s="22" t="s">
        <v>205</v>
      </c>
      <c r="C27" s="21" t="s">
        <v>51</v>
      </c>
      <c r="D27" s="21" t="s">
        <v>51</v>
      </c>
      <c r="E27" s="21" t="s">
        <v>208</v>
      </c>
      <c r="F27" s="20" t="s">
        <v>16</v>
      </c>
      <c r="G27" s="19">
        <v>5900604</v>
      </c>
      <c r="H27" s="18">
        <v>5825604</v>
      </c>
      <c r="I27" s="17">
        <f t="shared" si="0"/>
        <v>-75000</v>
      </c>
      <c r="J27" s="126" t="s">
        <v>22</v>
      </c>
      <c r="K27" s="23" t="s">
        <v>21</v>
      </c>
    </row>
    <row r="28" spans="1:11" ht="66" customHeight="1" x14ac:dyDescent="0.2">
      <c r="A28" s="40" t="s">
        <v>35</v>
      </c>
      <c r="B28" s="22" t="s">
        <v>205</v>
      </c>
      <c r="C28" s="21" t="s">
        <v>40</v>
      </c>
      <c r="D28" s="21" t="s">
        <v>18</v>
      </c>
      <c r="E28" s="21" t="s">
        <v>207</v>
      </c>
      <c r="F28" s="20" t="s">
        <v>32</v>
      </c>
      <c r="G28" s="19">
        <v>28205317</v>
      </c>
      <c r="H28" s="18">
        <v>28280317</v>
      </c>
      <c r="I28" s="17">
        <f t="shared" si="0"/>
        <v>75000</v>
      </c>
      <c r="J28" s="128"/>
    </row>
    <row r="29" spans="1:11" ht="40.5" customHeight="1" x14ac:dyDescent="0.2">
      <c r="A29" s="121" t="s">
        <v>206</v>
      </c>
      <c r="B29" s="73" t="s">
        <v>205</v>
      </c>
      <c r="C29" s="72" t="s">
        <v>40</v>
      </c>
      <c r="D29" s="72" t="s">
        <v>81</v>
      </c>
      <c r="E29" s="72" t="s">
        <v>204</v>
      </c>
      <c r="F29" s="71" t="s">
        <v>49</v>
      </c>
      <c r="G29" s="70">
        <v>22829640</v>
      </c>
      <c r="H29" s="69">
        <v>22559220.440000001</v>
      </c>
      <c r="I29" s="68">
        <f t="shared" si="0"/>
        <v>-270419.55999999866</v>
      </c>
      <c r="J29" s="126" t="s">
        <v>172</v>
      </c>
      <c r="K29" s="23" t="s">
        <v>171</v>
      </c>
    </row>
    <row r="30" spans="1:11" ht="40.5" customHeight="1" thickBot="1" x14ac:dyDescent="0.25">
      <c r="A30" s="122"/>
      <c r="B30" s="22" t="s">
        <v>205</v>
      </c>
      <c r="C30" s="21" t="s">
        <v>40</v>
      </c>
      <c r="D30" s="21" t="s">
        <v>81</v>
      </c>
      <c r="E30" s="21" t="s">
        <v>204</v>
      </c>
      <c r="F30" s="20" t="s">
        <v>75</v>
      </c>
      <c r="G30" s="19">
        <v>2886720</v>
      </c>
      <c r="H30" s="18">
        <v>3157139.56</v>
      </c>
      <c r="I30" s="17">
        <f t="shared" si="0"/>
        <v>270419.56000000006</v>
      </c>
      <c r="J30" s="127"/>
    </row>
    <row r="31" spans="1:11" ht="16.5" thickTop="1" x14ac:dyDescent="0.2">
      <c r="A31" s="49" t="s">
        <v>203</v>
      </c>
      <c r="B31" s="48" t="s">
        <v>192</v>
      </c>
      <c r="C31" s="47" t="s">
        <v>14</v>
      </c>
      <c r="D31" s="47" t="s">
        <v>14</v>
      </c>
      <c r="E31" s="46" t="s">
        <v>14</v>
      </c>
      <c r="F31" s="45" t="s">
        <v>14</v>
      </c>
      <c r="G31" s="44">
        <v>7152186130.0600004</v>
      </c>
      <c r="H31" s="43">
        <v>7158981340.5299997</v>
      </c>
      <c r="I31" s="42">
        <f t="shared" si="0"/>
        <v>6795210.4699993134</v>
      </c>
      <c r="J31" s="41"/>
    </row>
    <row r="32" spans="1:11" ht="30.75" customHeight="1" x14ac:dyDescent="0.2">
      <c r="A32" s="120" t="s">
        <v>202</v>
      </c>
      <c r="B32" s="22" t="s">
        <v>192</v>
      </c>
      <c r="C32" s="21" t="s">
        <v>81</v>
      </c>
      <c r="D32" s="21" t="s">
        <v>18</v>
      </c>
      <c r="E32" s="21" t="s">
        <v>201</v>
      </c>
      <c r="F32" s="20" t="s">
        <v>123</v>
      </c>
      <c r="G32" s="19">
        <v>14633749</v>
      </c>
      <c r="H32" s="18">
        <v>14657273.5</v>
      </c>
      <c r="I32" s="17">
        <f t="shared" si="0"/>
        <v>23524.5</v>
      </c>
      <c r="J32" s="139" t="s">
        <v>63</v>
      </c>
      <c r="K32" s="23" t="s">
        <v>62</v>
      </c>
    </row>
    <row r="33" spans="1:15" ht="30.75" customHeight="1" x14ac:dyDescent="0.2">
      <c r="A33" s="121"/>
      <c r="B33" s="22" t="s">
        <v>192</v>
      </c>
      <c r="C33" s="21" t="s">
        <v>81</v>
      </c>
      <c r="D33" s="21" t="s">
        <v>18</v>
      </c>
      <c r="E33" s="21" t="s">
        <v>201</v>
      </c>
      <c r="F33" s="20" t="s">
        <v>16</v>
      </c>
      <c r="G33" s="19">
        <v>11172526.49</v>
      </c>
      <c r="H33" s="18">
        <v>11377362.91</v>
      </c>
      <c r="I33" s="17">
        <f t="shared" si="0"/>
        <v>204836.41999999993</v>
      </c>
      <c r="J33" s="140"/>
      <c r="K33" s="67"/>
    </row>
    <row r="34" spans="1:15" ht="30.75" customHeight="1" x14ac:dyDescent="0.2">
      <c r="A34" s="122"/>
      <c r="B34" s="22" t="s">
        <v>192</v>
      </c>
      <c r="C34" s="21" t="s">
        <v>81</v>
      </c>
      <c r="D34" s="21" t="s">
        <v>18</v>
      </c>
      <c r="E34" s="21" t="s">
        <v>201</v>
      </c>
      <c r="F34" s="20" t="s">
        <v>200</v>
      </c>
      <c r="G34" s="19">
        <v>243810.92</v>
      </c>
      <c r="H34" s="18">
        <v>15450</v>
      </c>
      <c r="I34" s="17">
        <f t="shared" si="0"/>
        <v>-228360.92</v>
      </c>
      <c r="J34" s="140"/>
      <c r="K34" s="67"/>
      <c r="M34" s="1">
        <v>90</v>
      </c>
      <c r="N34" s="1">
        <v>90</v>
      </c>
      <c r="O34" s="1">
        <v>82</v>
      </c>
    </row>
    <row r="35" spans="1:15" ht="39" customHeight="1" x14ac:dyDescent="0.2">
      <c r="A35" s="120" t="s">
        <v>197</v>
      </c>
      <c r="B35" s="22" t="s">
        <v>192</v>
      </c>
      <c r="C35" s="21" t="s">
        <v>144</v>
      </c>
      <c r="D35" s="21" t="s">
        <v>26</v>
      </c>
      <c r="E35" s="21" t="s">
        <v>196</v>
      </c>
      <c r="F35" s="20" t="s">
        <v>49</v>
      </c>
      <c r="G35" s="19">
        <v>601760029.66999996</v>
      </c>
      <c r="H35" s="18">
        <f>593583029.67-303000</f>
        <v>593280029.66999996</v>
      </c>
      <c r="I35" s="17">
        <f t="shared" si="0"/>
        <v>-8480000</v>
      </c>
      <c r="J35" s="141" t="s">
        <v>22</v>
      </c>
      <c r="K35" s="23" t="s">
        <v>21</v>
      </c>
      <c r="M35" s="1">
        <v>-6700000</v>
      </c>
      <c r="N35" s="1">
        <v>-1780000</v>
      </c>
      <c r="O35" s="90">
        <f>75000+198000+30000</f>
        <v>303000</v>
      </c>
    </row>
    <row r="36" spans="1:15" ht="39" customHeight="1" x14ac:dyDescent="0.2">
      <c r="A36" s="122"/>
      <c r="B36" s="22" t="s">
        <v>192</v>
      </c>
      <c r="C36" s="21" t="s">
        <v>144</v>
      </c>
      <c r="D36" s="21" t="s">
        <v>26</v>
      </c>
      <c r="E36" s="21" t="s">
        <v>196</v>
      </c>
      <c r="F36" s="20" t="s">
        <v>75</v>
      </c>
      <c r="G36" s="19">
        <v>398354774.48000002</v>
      </c>
      <c r="H36" s="18">
        <v>405834774.48000002</v>
      </c>
      <c r="I36" s="17">
        <f t="shared" ref="I36:I67" si="1">H36-G36</f>
        <v>7480000</v>
      </c>
      <c r="J36" s="141"/>
      <c r="M36" s="1">
        <v>6700000</v>
      </c>
      <c r="N36" s="1">
        <v>780000</v>
      </c>
    </row>
    <row r="37" spans="1:15" ht="39" customHeight="1" x14ac:dyDescent="0.2">
      <c r="A37" s="40" t="s">
        <v>199</v>
      </c>
      <c r="B37" s="22" t="s">
        <v>192</v>
      </c>
      <c r="C37" s="21" t="s">
        <v>144</v>
      </c>
      <c r="D37" s="21" t="s">
        <v>81</v>
      </c>
      <c r="E37" s="21" t="s">
        <v>198</v>
      </c>
      <c r="F37" s="20" t="s">
        <v>75</v>
      </c>
      <c r="G37" s="19">
        <v>28653249.68</v>
      </c>
      <c r="H37" s="18">
        <v>29653249.68</v>
      </c>
      <c r="I37" s="17">
        <f t="shared" si="1"/>
        <v>1000000</v>
      </c>
      <c r="J37" s="141"/>
      <c r="N37" s="1">
        <v>1000000</v>
      </c>
    </row>
    <row r="38" spans="1:15" ht="46.5" customHeight="1" x14ac:dyDescent="0.2">
      <c r="A38" s="40" t="s">
        <v>197</v>
      </c>
      <c r="B38" s="22" t="s">
        <v>192</v>
      </c>
      <c r="C38" s="21" t="s">
        <v>144</v>
      </c>
      <c r="D38" s="21" t="s">
        <v>26</v>
      </c>
      <c r="E38" s="21" t="s">
        <v>196</v>
      </c>
      <c r="F38" s="20" t="s">
        <v>49</v>
      </c>
      <c r="G38" s="19">
        <v>0</v>
      </c>
      <c r="H38" s="18">
        <v>303000</v>
      </c>
      <c r="I38" s="17">
        <f t="shared" si="1"/>
        <v>303000</v>
      </c>
      <c r="J38" s="132" t="s">
        <v>89</v>
      </c>
      <c r="K38" s="23" t="s">
        <v>84</v>
      </c>
    </row>
    <row r="39" spans="1:15" ht="46.5" customHeight="1" x14ac:dyDescent="0.2">
      <c r="A39" s="40" t="s">
        <v>195</v>
      </c>
      <c r="B39" s="22" t="s">
        <v>192</v>
      </c>
      <c r="C39" s="21" t="s">
        <v>144</v>
      </c>
      <c r="D39" s="21" t="s">
        <v>144</v>
      </c>
      <c r="E39" s="21" t="s">
        <v>194</v>
      </c>
      <c r="F39" s="20" t="s">
        <v>49</v>
      </c>
      <c r="G39" s="19">
        <v>73239977.290000007</v>
      </c>
      <c r="H39" s="18">
        <v>78232187.760000005</v>
      </c>
      <c r="I39" s="17">
        <f t="shared" si="1"/>
        <v>4992210.4699999988</v>
      </c>
      <c r="J39" s="128"/>
    </row>
    <row r="40" spans="1:15" ht="48" thickBot="1" x14ac:dyDescent="0.25">
      <c r="A40" s="39" t="s">
        <v>193</v>
      </c>
      <c r="B40" s="38" t="s">
        <v>192</v>
      </c>
      <c r="C40" s="37" t="s">
        <v>7</v>
      </c>
      <c r="D40" s="37" t="s">
        <v>8</v>
      </c>
      <c r="E40" s="37" t="s">
        <v>191</v>
      </c>
      <c r="F40" s="36" t="s">
        <v>120</v>
      </c>
      <c r="G40" s="35">
        <v>15600000</v>
      </c>
      <c r="H40" s="34">
        <v>17100000</v>
      </c>
      <c r="I40" s="33">
        <f t="shared" si="1"/>
        <v>1500000</v>
      </c>
      <c r="J40" s="104" t="s">
        <v>122</v>
      </c>
      <c r="K40" s="23" t="s">
        <v>109</v>
      </c>
    </row>
    <row r="41" spans="1:15" ht="16.5" thickTop="1" x14ac:dyDescent="0.2">
      <c r="A41" s="32" t="s">
        <v>190</v>
      </c>
      <c r="B41" s="31" t="s">
        <v>180</v>
      </c>
      <c r="C41" s="30" t="s">
        <v>14</v>
      </c>
      <c r="D41" s="30" t="s">
        <v>14</v>
      </c>
      <c r="E41" s="29" t="s">
        <v>14</v>
      </c>
      <c r="F41" s="28" t="s">
        <v>14</v>
      </c>
      <c r="G41" s="27">
        <v>516608186</v>
      </c>
      <c r="H41" s="26">
        <v>537836934</v>
      </c>
      <c r="I41" s="25">
        <f t="shared" si="1"/>
        <v>21228748</v>
      </c>
      <c r="J41" s="24"/>
    </row>
    <row r="42" spans="1:15" ht="63" x14ac:dyDescent="0.2">
      <c r="A42" s="62" t="s">
        <v>189</v>
      </c>
      <c r="B42" s="22" t="s">
        <v>180</v>
      </c>
      <c r="C42" s="21" t="s">
        <v>51</v>
      </c>
      <c r="D42" s="21" t="s">
        <v>8</v>
      </c>
      <c r="E42" s="21" t="s">
        <v>188</v>
      </c>
      <c r="F42" s="20" t="s">
        <v>87</v>
      </c>
      <c r="G42" s="19">
        <v>0</v>
      </c>
      <c r="H42" s="18">
        <v>95000</v>
      </c>
      <c r="I42" s="17">
        <f t="shared" si="1"/>
        <v>95000</v>
      </c>
      <c r="J42" s="126" t="s">
        <v>89</v>
      </c>
      <c r="K42" s="23" t="s">
        <v>84</v>
      </c>
    </row>
    <row r="43" spans="1:15" ht="63" x14ac:dyDescent="0.2">
      <c r="A43" s="40" t="s">
        <v>189</v>
      </c>
      <c r="B43" s="22" t="s">
        <v>180</v>
      </c>
      <c r="C43" s="21" t="s">
        <v>30</v>
      </c>
      <c r="D43" s="21" t="s">
        <v>26</v>
      </c>
      <c r="E43" s="21" t="s">
        <v>188</v>
      </c>
      <c r="F43" s="20" t="s">
        <v>87</v>
      </c>
      <c r="G43" s="19">
        <v>0</v>
      </c>
      <c r="H43" s="18">
        <v>176928</v>
      </c>
      <c r="I43" s="17">
        <f t="shared" si="1"/>
        <v>176928</v>
      </c>
      <c r="J43" s="128"/>
    </row>
    <row r="44" spans="1:15" ht="62.25" customHeight="1" x14ac:dyDescent="0.2">
      <c r="A44" s="40" t="s">
        <v>187</v>
      </c>
      <c r="B44" s="22" t="s">
        <v>180</v>
      </c>
      <c r="C44" s="21" t="s">
        <v>30</v>
      </c>
      <c r="D44" s="21" t="s">
        <v>26</v>
      </c>
      <c r="E44" s="21" t="s">
        <v>186</v>
      </c>
      <c r="F44" s="20" t="s">
        <v>49</v>
      </c>
      <c r="G44" s="19">
        <v>44882807</v>
      </c>
      <c r="H44" s="18">
        <v>44982807</v>
      </c>
      <c r="I44" s="17">
        <f t="shared" si="1"/>
        <v>100000</v>
      </c>
      <c r="J44" s="126" t="s">
        <v>22</v>
      </c>
      <c r="K44" s="23" t="s">
        <v>21</v>
      </c>
    </row>
    <row r="45" spans="1:15" ht="47.25" customHeight="1" x14ac:dyDescent="0.2">
      <c r="A45" s="120" t="s">
        <v>185</v>
      </c>
      <c r="B45" s="22" t="s">
        <v>180</v>
      </c>
      <c r="C45" s="21" t="s">
        <v>30</v>
      </c>
      <c r="D45" s="21" t="s">
        <v>26</v>
      </c>
      <c r="E45" s="21" t="s">
        <v>184</v>
      </c>
      <c r="F45" s="20" t="s">
        <v>49</v>
      </c>
      <c r="G45" s="19">
        <v>67538012</v>
      </c>
      <c r="H45" s="18">
        <v>67438012</v>
      </c>
      <c r="I45" s="17">
        <f t="shared" si="1"/>
        <v>-100000</v>
      </c>
      <c r="J45" s="128"/>
    </row>
    <row r="46" spans="1:15" ht="22.5" customHeight="1" x14ac:dyDescent="0.2">
      <c r="A46" s="122"/>
      <c r="B46" s="22" t="s">
        <v>180</v>
      </c>
      <c r="C46" s="21" t="s">
        <v>30</v>
      </c>
      <c r="D46" s="21" t="s">
        <v>26</v>
      </c>
      <c r="E46" s="21" t="s">
        <v>184</v>
      </c>
      <c r="F46" s="20" t="s">
        <v>75</v>
      </c>
      <c r="G46" s="19">
        <v>18651247</v>
      </c>
      <c r="H46" s="18">
        <v>19182247</v>
      </c>
      <c r="I46" s="17">
        <f t="shared" si="1"/>
        <v>531000</v>
      </c>
      <c r="J46" s="126" t="s">
        <v>89</v>
      </c>
      <c r="K46" s="23" t="s">
        <v>84</v>
      </c>
    </row>
    <row r="47" spans="1:15" ht="72" customHeight="1" x14ac:dyDescent="0.2">
      <c r="A47" s="40" t="s">
        <v>183</v>
      </c>
      <c r="B47" s="22" t="s">
        <v>180</v>
      </c>
      <c r="C47" s="21" t="s">
        <v>30</v>
      </c>
      <c r="D47" s="21" t="s">
        <v>26</v>
      </c>
      <c r="E47" s="21" t="s">
        <v>182</v>
      </c>
      <c r="F47" s="20" t="s">
        <v>75</v>
      </c>
      <c r="G47" s="19">
        <v>146843874</v>
      </c>
      <c r="H47" s="18">
        <v>167269694</v>
      </c>
      <c r="I47" s="17">
        <f t="shared" si="1"/>
        <v>20425820</v>
      </c>
      <c r="J47" s="128"/>
    </row>
    <row r="48" spans="1:15" ht="25.5" customHeight="1" x14ac:dyDescent="0.2">
      <c r="A48" s="120" t="s">
        <v>181</v>
      </c>
      <c r="B48" s="22" t="s">
        <v>180</v>
      </c>
      <c r="C48" s="21" t="s">
        <v>30</v>
      </c>
      <c r="D48" s="21" t="s">
        <v>26</v>
      </c>
      <c r="E48" s="21" t="s">
        <v>179</v>
      </c>
      <c r="F48" s="20" t="s">
        <v>123</v>
      </c>
      <c r="G48" s="19">
        <v>16766916</v>
      </c>
      <c r="H48" s="18">
        <v>16719686.199999999</v>
      </c>
      <c r="I48" s="17">
        <f t="shared" si="1"/>
        <v>-47229.800000000745</v>
      </c>
      <c r="J48" s="124" t="s">
        <v>11</v>
      </c>
      <c r="K48" s="23" t="s">
        <v>10</v>
      </c>
    </row>
    <row r="49" spans="1:13" ht="25.5" customHeight="1" x14ac:dyDescent="0.2">
      <c r="A49" s="121"/>
      <c r="B49" s="22" t="s">
        <v>180</v>
      </c>
      <c r="C49" s="21" t="s">
        <v>30</v>
      </c>
      <c r="D49" s="21" t="s">
        <v>26</v>
      </c>
      <c r="E49" s="21" t="s">
        <v>179</v>
      </c>
      <c r="F49" s="20" t="s">
        <v>16</v>
      </c>
      <c r="G49" s="19">
        <v>3520894</v>
      </c>
      <c r="H49" s="18">
        <v>3498123.8</v>
      </c>
      <c r="I49" s="17">
        <f t="shared" si="1"/>
        <v>-22770.200000000186</v>
      </c>
      <c r="J49" s="134"/>
    </row>
    <row r="50" spans="1:13" ht="25.5" customHeight="1" thickBot="1" x14ac:dyDescent="0.25">
      <c r="A50" s="121"/>
      <c r="B50" s="55" t="s">
        <v>180</v>
      </c>
      <c r="C50" s="54" t="s">
        <v>30</v>
      </c>
      <c r="D50" s="54" t="s">
        <v>26</v>
      </c>
      <c r="E50" s="54" t="s">
        <v>179</v>
      </c>
      <c r="F50" s="53" t="s">
        <v>5</v>
      </c>
      <c r="G50" s="52">
        <v>194509</v>
      </c>
      <c r="H50" s="51">
        <v>264509</v>
      </c>
      <c r="I50" s="50">
        <f t="shared" si="1"/>
        <v>70000</v>
      </c>
      <c r="J50" s="135"/>
    </row>
    <row r="51" spans="1:13" ht="19.5" customHeight="1" thickTop="1" x14ac:dyDescent="0.2">
      <c r="A51" s="103" t="s">
        <v>178</v>
      </c>
      <c r="B51" s="102" t="s">
        <v>165</v>
      </c>
      <c r="C51" s="101" t="s">
        <v>14</v>
      </c>
      <c r="D51" s="101" t="s">
        <v>14</v>
      </c>
      <c r="E51" s="100" t="s">
        <v>14</v>
      </c>
      <c r="F51" s="99" t="s">
        <v>14</v>
      </c>
      <c r="G51" s="98">
        <v>9391143677.7600002</v>
      </c>
      <c r="H51" s="97">
        <v>9396728780.7600002</v>
      </c>
      <c r="I51" s="96">
        <f t="shared" si="1"/>
        <v>5585103</v>
      </c>
      <c r="J51" s="95"/>
    </row>
    <row r="52" spans="1:13" x14ac:dyDescent="0.2">
      <c r="A52" s="118" t="s">
        <v>175</v>
      </c>
      <c r="B52" s="79" t="s">
        <v>165</v>
      </c>
      <c r="C52" s="78" t="s">
        <v>51</v>
      </c>
      <c r="D52" s="78" t="s">
        <v>26</v>
      </c>
      <c r="E52" s="78" t="s">
        <v>174</v>
      </c>
      <c r="F52" s="77" t="s">
        <v>87</v>
      </c>
      <c r="G52" s="76">
        <v>0</v>
      </c>
      <c r="H52" s="75">
        <v>957025</v>
      </c>
      <c r="I52" s="75">
        <f t="shared" si="1"/>
        <v>957025</v>
      </c>
      <c r="J52" s="147" t="s">
        <v>89</v>
      </c>
      <c r="K52" s="23" t="s">
        <v>84</v>
      </c>
    </row>
    <row r="53" spans="1:13" x14ac:dyDescent="0.2">
      <c r="A53" s="118"/>
      <c r="B53" s="79" t="s">
        <v>165</v>
      </c>
      <c r="C53" s="78" t="s">
        <v>51</v>
      </c>
      <c r="D53" s="78" t="s">
        <v>81</v>
      </c>
      <c r="E53" s="78" t="s">
        <v>174</v>
      </c>
      <c r="F53" s="77" t="s">
        <v>87</v>
      </c>
      <c r="G53" s="76">
        <v>0</v>
      </c>
      <c r="H53" s="75">
        <v>4376106</v>
      </c>
      <c r="I53" s="75">
        <f t="shared" si="1"/>
        <v>4376106</v>
      </c>
      <c r="J53" s="147"/>
    </row>
    <row r="54" spans="1:13" x14ac:dyDescent="0.2">
      <c r="A54" s="80" t="s">
        <v>177</v>
      </c>
      <c r="B54" s="79" t="s">
        <v>165</v>
      </c>
      <c r="C54" s="78" t="s">
        <v>51</v>
      </c>
      <c r="D54" s="78" t="s">
        <v>81</v>
      </c>
      <c r="E54" s="78" t="s">
        <v>176</v>
      </c>
      <c r="F54" s="77" t="s">
        <v>49</v>
      </c>
      <c r="G54" s="76">
        <v>518399348.60000002</v>
      </c>
      <c r="H54" s="75">
        <v>518496072.60000002</v>
      </c>
      <c r="I54" s="75">
        <f t="shared" si="1"/>
        <v>96724</v>
      </c>
      <c r="J54" s="147"/>
    </row>
    <row r="55" spans="1:13" x14ac:dyDescent="0.2">
      <c r="A55" s="94" t="s">
        <v>175</v>
      </c>
      <c r="B55" s="79" t="s">
        <v>165</v>
      </c>
      <c r="C55" s="78" t="s">
        <v>51</v>
      </c>
      <c r="D55" s="78" t="s">
        <v>8</v>
      </c>
      <c r="E55" s="78" t="s">
        <v>174</v>
      </c>
      <c r="F55" s="77" t="s">
        <v>87</v>
      </c>
      <c r="G55" s="76">
        <v>0</v>
      </c>
      <c r="H55" s="75">
        <v>54931</v>
      </c>
      <c r="I55" s="75">
        <f t="shared" si="1"/>
        <v>54931</v>
      </c>
      <c r="J55" s="147"/>
    </row>
    <row r="56" spans="1:13" x14ac:dyDescent="0.2">
      <c r="A56" s="118" t="s">
        <v>173</v>
      </c>
      <c r="B56" s="79" t="s">
        <v>165</v>
      </c>
      <c r="C56" s="78" t="s">
        <v>51</v>
      </c>
      <c r="D56" s="78" t="s">
        <v>18</v>
      </c>
      <c r="E56" s="78" t="s">
        <v>170</v>
      </c>
      <c r="F56" s="77" t="s">
        <v>49</v>
      </c>
      <c r="G56" s="76">
        <v>0</v>
      </c>
      <c r="H56" s="75">
        <v>36000</v>
      </c>
      <c r="I56" s="75">
        <f t="shared" si="1"/>
        <v>36000</v>
      </c>
      <c r="J56" s="147"/>
    </row>
    <row r="57" spans="1:13" x14ac:dyDescent="0.2">
      <c r="A57" s="118"/>
      <c r="B57" s="79" t="s">
        <v>165</v>
      </c>
      <c r="C57" s="78" t="s">
        <v>51</v>
      </c>
      <c r="D57" s="78" t="s">
        <v>18</v>
      </c>
      <c r="E57" s="78" t="s">
        <v>170</v>
      </c>
      <c r="F57" s="77" t="s">
        <v>75</v>
      </c>
      <c r="G57" s="76">
        <v>0</v>
      </c>
      <c r="H57" s="75">
        <v>64317</v>
      </c>
      <c r="I57" s="75">
        <f t="shared" si="1"/>
        <v>64317</v>
      </c>
      <c r="J57" s="147"/>
    </row>
    <row r="58" spans="1:13" ht="40.5" customHeight="1" x14ac:dyDescent="0.2">
      <c r="A58" s="118"/>
      <c r="B58" s="79" t="s">
        <v>165</v>
      </c>
      <c r="C58" s="78" t="s">
        <v>51</v>
      </c>
      <c r="D58" s="78" t="s">
        <v>18</v>
      </c>
      <c r="E58" s="78" t="s">
        <v>170</v>
      </c>
      <c r="F58" s="77" t="s">
        <v>49</v>
      </c>
      <c r="G58" s="76">
        <v>579976068</v>
      </c>
      <c r="H58" s="75">
        <f>562767210-36000</f>
        <v>562731210</v>
      </c>
      <c r="I58" s="75">
        <f t="shared" si="1"/>
        <v>-17244858</v>
      </c>
      <c r="J58" s="147" t="s">
        <v>172</v>
      </c>
      <c r="K58" s="65" t="s">
        <v>171</v>
      </c>
    </row>
    <row r="59" spans="1:13" ht="37.5" customHeight="1" x14ac:dyDescent="0.2">
      <c r="A59" s="118"/>
      <c r="B59" s="79" t="s">
        <v>165</v>
      </c>
      <c r="C59" s="78" t="s">
        <v>51</v>
      </c>
      <c r="D59" s="78" t="s">
        <v>18</v>
      </c>
      <c r="E59" s="78" t="s">
        <v>170</v>
      </c>
      <c r="F59" s="77" t="s">
        <v>75</v>
      </c>
      <c r="G59" s="76">
        <v>431731415</v>
      </c>
      <c r="H59" s="75">
        <f>449040590-64317</f>
        <v>448976273</v>
      </c>
      <c r="I59" s="75">
        <f t="shared" si="1"/>
        <v>17244858</v>
      </c>
      <c r="J59" s="147"/>
      <c r="K59" s="67"/>
    </row>
    <row r="60" spans="1:13" ht="47.25" x14ac:dyDescent="0.2">
      <c r="A60" s="74" t="s">
        <v>169</v>
      </c>
      <c r="B60" s="73" t="s">
        <v>165</v>
      </c>
      <c r="C60" s="72" t="s">
        <v>51</v>
      </c>
      <c r="D60" s="72" t="s">
        <v>51</v>
      </c>
      <c r="E60" s="72" t="s">
        <v>168</v>
      </c>
      <c r="F60" s="71" t="s">
        <v>75</v>
      </c>
      <c r="G60" s="70">
        <v>470000</v>
      </c>
      <c r="H60" s="69">
        <v>400698.36</v>
      </c>
      <c r="I60" s="68">
        <f t="shared" si="1"/>
        <v>-69301.640000000014</v>
      </c>
      <c r="J60" s="133" t="s">
        <v>11</v>
      </c>
      <c r="K60" s="23" t="s">
        <v>10</v>
      </c>
    </row>
    <row r="61" spans="1:13" x14ac:dyDescent="0.2">
      <c r="A61" s="40" t="s">
        <v>167</v>
      </c>
      <c r="B61" s="22" t="s">
        <v>165</v>
      </c>
      <c r="C61" s="21" t="s">
        <v>51</v>
      </c>
      <c r="D61" s="21" t="s">
        <v>51</v>
      </c>
      <c r="E61" s="93" t="s">
        <v>166</v>
      </c>
      <c r="F61" s="20" t="s">
        <v>16</v>
      </c>
      <c r="G61" s="19">
        <v>0</v>
      </c>
      <c r="H61" s="18">
        <v>61800</v>
      </c>
      <c r="I61" s="17">
        <f t="shared" si="1"/>
        <v>61800</v>
      </c>
      <c r="J61" s="133"/>
    </row>
    <row r="62" spans="1:13" ht="111" thickBot="1" x14ac:dyDescent="0.25">
      <c r="A62" s="39" t="s">
        <v>42</v>
      </c>
      <c r="B62" s="38" t="s">
        <v>165</v>
      </c>
      <c r="C62" s="37" t="s">
        <v>51</v>
      </c>
      <c r="D62" s="37" t="s">
        <v>144</v>
      </c>
      <c r="E62" s="37" t="s">
        <v>39</v>
      </c>
      <c r="F62" s="36" t="s">
        <v>12</v>
      </c>
      <c r="G62" s="35">
        <v>0</v>
      </c>
      <c r="H62" s="34">
        <v>7501.64</v>
      </c>
      <c r="I62" s="33">
        <f t="shared" si="1"/>
        <v>7501.64</v>
      </c>
      <c r="J62" s="131"/>
    </row>
    <row r="63" spans="1:13" ht="20.25" customHeight="1" thickTop="1" x14ac:dyDescent="0.2">
      <c r="A63" s="32" t="s">
        <v>164</v>
      </c>
      <c r="B63" s="31" t="s">
        <v>155</v>
      </c>
      <c r="C63" s="30" t="s">
        <v>14</v>
      </c>
      <c r="D63" s="30" t="s">
        <v>14</v>
      </c>
      <c r="E63" s="29" t="s">
        <v>14</v>
      </c>
      <c r="F63" s="28" t="s">
        <v>14</v>
      </c>
      <c r="G63" s="27">
        <v>11083369082</v>
      </c>
      <c r="H63" s="26">
        <v>11193088782</v>
      </c>
      <c r="I63" s="25">
        <f t="shared" si="1"/>
        <v>109719700</v>
      </c>
      <c r="J63" s="24"/>
    </row>
    <row r="64" spans="1:13" ht="47.25" customHeight="1" x14ac:dyDescent="0.2">
      <c r="A64" s="120" t="s">
        <v>163</v>
      </c>
      <c r="B64" s="22" t="s">
        <v>155</v>
      </c>
      <c r="C64" s="21" t="s">
        <v>18</v>
      </c>
      <c r="D64" s="21" t="s">
        <v>71</v>
      </c>
      <c r="E64" s="21" t="s">
        <v>162</v>
      </c>
      <c r="F64" s="20" t="s">
        <v>161</v>
      </c>
      <c r="G64" s="19">
        <v>0</v>
      </c>
      <c r="H64" s="18">
        <v>109719700</v>
      </c>
      <c r="I64" s="17">
        <f t="shared" si="1"/>
        <v>109719700</v>
      </c>
      <c r="J64" s="14" t="s">
        <v>122</v>
      </c>
      <c r="K64" s="23" t="s">
        <v>109</v>
      </c>
      <c r="L64" s="1">
        <v>109719700</v>
      </c>
      <c r="M64" s="1">
        <f>L64-I64</f>
        <v>0</v>
      </c>
    </row>
    <row r="65" spans="1:11" ht="47.25" customHeight="1" x14ac:dyDescent="0.2">
      <c r="A65" s="122"/>
      <c r="B65" s="22" t="s">
        <v>155</v>
      </c>
      <c r="C65" s="21" t="s">
        <v>18</v>
      </c>
      <c r="D65" s="21" t="s">
        <v>71</v>
      </c>
      <c r="E65" s="21" t="s">
        <v>162</v>
      </c>
      <c r="F65" s="20" t="s">
        <v>161</v>
      </c>
      <c r="G65" s="19">
        <v>1790167745.6600001</v>
      </c>
      <c r="H65" s="18">
        <f>1899454811.97-109719700</f>
        <v>1789735111.97</v>
      </c>
      <c r="I65" s="17">
        <f t="shared" si="1"/>
        <v>-432633.69000005722</v>
      </c>
      <c r="J65" s="126" t="s">
        <v>160</v>
      </c>
      <c r="K65" s="65" t="s">
        <v>138</v>
      </c>
    </row>
    <row r="66" spans="1:11" ht="147.75" customHeight="1" x14ac:dyDescent="0.2">
      <c r="A66" s="63" t="s">
        <v>42</v>
      </c>
      <c r="B66" s="55" t="s">
        <v>155</v>
      </c>
      <c r="C66" s="54" t="s">
        <v>18</v>
      </c>
      <c r="D66" s="54" t="s">
        <v>71</v>
      </c>
      <c r="E66" s="54" t="s">
        <v>39</v>
      </c>
      <c r="F66" s="53" t="s">
        <v>5</v>
      </c>
      <c r="G66" s="52">
        <v>104926898.34</v>
      </c>
      <c r="H66" s="51">
        <v>105359532.03</v>
      </c>
      <c r="I66" s="50">
        <f t="shared" si="1"/>
        <v>432633.68999999762</v>
      </c>
      <c r="J66" s="128"/>
      <c r="K66" s="67"/>
    </row>
    <row r="67" spans="1:11" x14ac:dyDescent="0.2">
      <c r="A67" s="40" t="s">
        <v>159</v>
      </c>
      <c r="B67" s="22" t="s">
        <v>155</v>
      </c>
      <c r="C67" s="21" t="s">
        <v>18</v>
      </c>
      <c r="D67" s="21" t="s">
        <v>71</v>
      </c>
      <c r="E67" s="21" t="s">
        <v>158</v>
      </c>
      <c r="F67" s="20" t="s">
        <v>16</v>
      </c>
      <c r="G67" s="19">
        <v>9420000</v>
      </c>
      <c r="H67" s="18">
        <v>9070000</v>
      </c>
      <c r="I67" s="17">
        <f t="shared" si="1"/>
        <v>-350000</v>
      </c>
      <c r="J67" s="146" t="s">
        <v>22</v>
      </c>
      <c r="K67" s="65" t="s">
        <v>21</v>
      </c>
    </row>
    <row r="68" spans="1:11" ht="47.25" x14ac:dyDescent="0.2">
      <c r="A68" s="40" t="s">
        <v>35</v>
      </c>
      <c r="B68" s="22" t="s">
        <v>155</v>
      </c>
      <c r="C68" s="21" t="s">
        <v>18</v>
      </c>
      <c r="D68" s="21" t="s">
        <v>71</v>
      </c>
      <c r="E68" s="21" t="s">
        <v>157</v>
      </c>
      <c r="F68" s="20" t="s">
        <v>16</v>
      </c>
      <c r="G68" s="19">
        <v>6291283</v>
      </c>
      <c r="H68" s="18">
        <v>6641283</v>
      </c>
      <c r="I68" s="17">
        <f t="shared" ref="I68:I99" si="2">H68-G68</f>
        <v>350000</v>
      </c>
      <c r="J68" s="132"/>
      <c r="K68" s="67"/>
    </row>
    <row r="69" spans="1:11" x14ac:dyDescent="0.2">
      <c r="A69" s="120" t="s">
        <v>156</v>
      </c>
      <c r="B69" s="22" t="s">
        <v>155</v>
      </c>
      <c r="C69" s="21" t="s">
        <v>18</v>
      </c>
      <c r="D69" s="21" t="s">
        <v>71</v>
      </c>
      <c r="E69" s="21" t="s">
        <v>154</v>
      </c>
      <c r="F69" s="20" t="s">
        <v>123</v>
      </c>
      <c r="G69" s="19">
        <v>58123561</v>
      </c>
      <c r="H69" s="18">
        <v>58132056.640000001</v>
      </c>
      <c r="I69" s="17">
        <f t="shared" si="2"/>
        <v>8495.640000000596</v>
      </c>
      <c r="J69" s="132"/>
      <c r="K69" s="65" t="s">
        <v>21</v>
      </c>
    </row>
    <row r="70" spans="1:11" x14ac:dyDescent="0.2">
      <c r="A70" s="121"/>
      <c r="B70" s="22" t="s">
        <v>155</v>
      </c>
      <c r="C70" s="21" t="s">
        <v>18</v>
      </c>
      <c r="D70" s="21" t="s">
        <v>71</v>
      </c>
      <c r="E70" s="21" t="s">
        <v>154</v>
      </c>
      <c r="F70" s="20" t="s">
        <v>16</v>
      </c>
      <c r="G70" s="19">
        <v>15159404</v>
      </c>
      <c r="H70" s="18">
        <v>15218153.859999999</v>
      </c>
      <c r="I70" s="17">
        <f t="shared" si="2"/>
        <v>58749.859999999404</v>
      </c>
      <c r="J70" s="132"/>
      <c r="K70" s="67"/>
    </row>
    <row r="71" spans="1:11" ht="16.5" thickBot="1" x14ac:dyDescent="0.25">
      <c r="A71" s="122"/>
      <c r="B71" s="22" t="s">
        <v>155</v>
      </c>
      <c r="C71" s="21" t="s">
        <v>18</v>
      </c>
      <c r="D71" s="21" t="s">
        <v>71</v>
      </c>
      <c r="E71" s="21" t="s">
        <v>154</v>
      </c>
      <c r="F71" s="20" t="s">
        <v>5</v>
      </c>
      <c r="G71" s="19">
        <v>847092</v>
      </c>
      <c r="H71" s="18">
        <v>779846.5</v>
      </c>
      <c r="I71" s="17">
        <f t="shared" si="2"/>
        <v>-67245.5</v>
      </c>
      <c r="J71" s="128"/>
      <c r="K71" s="67"/>
    </row>
    <row r="72" spans="1:11" ht="16.5" thickTop="1" x14ac:dyDescent="0.2">
      <c r="A72" s="49" t="s">
        <v>153</v>
      </c>
      <c r="B72" s="48" t="s">
        <v>151</v>
      </c>
      <c r="C72" s="47" t="s">
        <v>14</v>
      </c>
      <c r="D72" s="47" t="s">
        <v>14</v>
      </c>
      <c r="E72" s="46" t="s">
        <v>14</v>
      </c>
      <c r="F72" s="45" t="s">
        <v>14</v>
      </c>
      <c r="G72" s="44">
        <v>3816874219.3899999</v>
      </c>
      <c r="H72" s="43">
        <v>3782925762.9200001</v>
      </c>
      <c r="I72" s="42">
        <f t="shared" si="2"/>
        <v>-33948456.46999979</v>
      </c>
      <c r="J72" s="41"/>
    </row>
    <row r="73" spans="1:11" ht="78.75" x14ac:dyDescent="0.2">
      <c r="A73" s="63" t="s">
        <v>105</v>
      </c>
      <c r="B73" s="55" t="s">
        <v>151</v>
      </c>
      <c r="C73" s="54" t="s">
        <v>26</v>
      </c>
      <c r="D73" s="54" t="s">
        <v>77</v>
      </c>
      <c r="E73" s="54" t="s">
        <v>102</v>
      </c>
      <c r="F73" s="53" t="s">
        <v>149</v>
      </c>
      <c r="G73" s="52">
        <v>50000000</v>
      </c>
      <c r="H73" s="51">
        <v>49900000</v>
      </c>
      <c r="I73" s="50">
        <f t="shared" si="2"/>
        <v>-100000</v>
      </c>
      <c r="J73" s="92" t="s">
        <v>100</v>
      </c>
      <c r="K73" s="65" t="s">
        <v>99</v>
      </c>
    </row>
    <row r="74" spans="1:11" ht="94.5" x14ac:dyDescent="0.2">
      <c r="A74" s="80" t="s">
        <v>152</v>
      </c>
      <c r="B74" s="79" t="s">
        <v>151</v>
      </c>
      <c r="C74" s="78" t="s">
        <v>26</v>
      </c>
      <c r="D74" s="78" t="s">
        <v>25</v>
      </c>
      <c r="E74" s="78" t="s">
        <v>150</v>
      </c>
      <c r="F74" s="77" t="s">
        <v>149</v>
      </c>
      <c r="G74" s="76">
        <v>78524383.090000004</v>
      </c>
      <c r="H74" s="75">
        <v>44675926.619999997</v>
      </c>
      <c r="I74" s="75">
        <f t="shared" si="2"/>
        <v>-33848456.470000006</v>
      </c>
      <c r="J74" s="91" t="s">
        <v>89</v>
      </c>
      <c r="K74" s="65" t="s">
        <v>84</v>
      </c>
    </row>
    <row r="75" spans="1:11" ht="31.5" x14ac:dyDescent="0.2">
      <c r="A75" s="32" t="s">
        <v>148</v>
      </c>
      <c r="B75" s="31" t="s">
        <v>133</v>
      </c>
      <c r="C75" s="30" t="s">
        <v>14</v>
      </c>
      <c r="D75" s="30" t="s">
        <v>14</v>
      </c>
      <c r="E75" s="29" t="s">
        <v>14</v>
      </c>
      <c r="F75" s="28" t="s">
        <v>14</v>
      </c>
      <c r="G75" s="27">
        <v>7101846787.3299999</v>
      </c>
      <c r="H75" s="26">
        <v>7282995901.3299999</v>
      </c>
      <c r="I75" s="25">
        <f t="shared" si="2"/>
        <v>181149114</v>
      </c>
      <c r="J75" s="24"/>
    </row>
    <row r="76" spans="1:11" ht="63" x14ac:dyDescent="0.2">
      <c r="A76" s="40" t="s">
        <v>147</v>
      </c>
      <c r="B76" s="22" t="s">
        <v>133</v>
      </c>
      <c r="C76" s="21" t="s">
        <v>18</v>
      </c>
      <c r="D76" s="21" t="s">
        <v>144</v>
      </c>
      <c r="E76" s="21" t="s">
        <v>146</v>
      </c>
      <c r="F76" s="20" t="s">
        <v>87</v>
      </c>
      <c r="G76" s="19">
        <v>123865674</v>
      </c>
      <c r="H76" s="18">
        <v>168730879</v>
      </c>
      <c r="I76" s="17">
        <f t="shared" si="2"/>
        <v>44865205</v>
      </c>
      <c r="J76" s="146" t="s">
        <v>122</v>
      </c>
    </row>
    <row r="77" spans="1:11" x14ac:dyDescent="0.2">
      <c r="A77" s="40" t="s">
        <v>145</v>
      </c>
      <c r="B77" s="22" t="s">
        <v>133</v>
      </c>
      <c r="C77" s="21" t="s">
        <v>18</v>
      </c>
      <c r="D77" s="21" t="s">
        <v>144</v>
      </c>
      <c r="E77" s="21" t="s">
        <v>143</v>
      </c>
      <c r="F77" s="20" t="s">
        <v>131</v>
      </c>
      <c r="G77" s="19">
        <v>0</v>
      </c>
      <c r="H77" s="18">
        <v>136283909</v>
      </c>
      <c r="I77" s="17">
        <f t="shared" si="2"/>
        <v>136283909</v>
      </c>
      <c r="J77" s="128"/>
      <c r="K77" s="65" t="s">
        <v>109</v>
      </c>
    </row>
    <row r="78" spans="1:11" ht="47.25" x14ac:dyDescent="0.2">
      <c r="A78" s="40" t="s">
        <v>35</v>
      </c>
      <c r="B78" s="22" t="s">
        <v>133</v>
      </c>
      <c r="C78" s="21" t="s">
        <v>18</v>
      </c>
      <c r="D78" s="21" t="s">
        <v>40</v>
      </c>
      <c r="E78" s="21" t="s">
        <v>142</v>
      </c>
      <c r="F78" s="20" t="s">
        <v>5</v>
      </c>
      <c r="G78" s="19">
        <v>11200</v>
      </c>
      <c r="H78" s="18">
        <v>4200</v>
      </c>
      <c r="I78" s="17">
        <f t="shared" si="2"/>
        <v>-7000</v>
      </c>
      <c r="J78" s="144" t="s">
        <v>11</v>
      </c>
      <c r="K78" s="23" t="s">
        <v>10</v>
      </c>
    </row>
    <row r="79" spans="1:11" x14ac:dyDescent="0.2">
      <c r="A79" s="120" t="s">
        <v>141</v>
      </c>
      <c r="B79" s="22" t="s">
        <v>133</v>
      </c>
      <c r="C79" s="21" t="s">
        <v>18</v>
      </c>
      <c r="D79" s="21" t="s">
        <v>40</v>
      </c>
      <c r="E79" s="21" t="s">
        <v>140</v>
      </c>
      <c r="F79" s="20" t="s">
        <v>123</v>
      </c>
      <c r="G79" s="19">
        <v>27112033</v>
      </c>
      <c r="H79" s="18">
        <v>27101205</v>
      </c>
      <c r="I79" s="17">
        <f t="shared" si="2"/>
        <v>-10828</v>
      </c>
      <c r="J79" s="133"/>
    </row>
    <row r="80" spans="1:11" x14ac:dyDescent="0.2">
      <c r="A80" s="121"/>
      <c r="B80" s="22" t="s">
        <v>133</v>
      </c>
      <c r="C80" s="21" t="s">
        <v>18</v>
      </c>
      <c r="D80" s="21" t="s">
        <v>40</v>
      </c>
      <c r="E80" s="21" t="s">
        <v>140</v>
      </c>
      <c r="F80" s="20" t="s">
        <v>16</v>
      </c>
      <c r="G80" s="19">
        <v>4144702</v>
      </c>
      <c r="H80" s="18">
        <v>4073897.93</v>
      </c>
      <c r="I80" s="17">
        <f t="shared" si="2"/>
        <v>-70804.069999999832</v>
      </c>
      <c r="J80" s="133"/>
    </row>
    <row r="81" spans="1:13" x14ac:dyDescent="0.2">
      <c r="A81" s="121"/>
      <c r="B81" s="22" t="s">
        <v>133</v>
      </c>
      <c r="C81" s="21" t="s">
        <v>18</v>
      </c>
      <c r="D81" s="21" t="s">
        <v>40</v>
      </c>
      <c r="E81" s="21" t="s">
        <v>140</v>
      </c>
      <c r="F81" s="20" t="s">
        <v>12</v>
      </c>
      <c r="G81" s="19">
        <v>0</v>
      </c>
      <c r="H81" s="18">
        <v>28833.64</v>
      </c>
      <c r="I81" s="17">
        <f t="shared" si="2"/>
        <v>28833.64</v>
      </c>
      <c r="J81" s="133"/>
    </row>
    <row r="82" spans="1:13" x14ac:dyDescent="0.2">
      <c r="A82" s="122"/>
      <c r="B82" s="22" t="s">
        <v>133</v>
      </c>
      <c r="C82" s="21" t="s">
        <v>18</v>
      </c>
      <c r="D82" s="21" t="s">
        <v>40</v>
      </c>
      <c r="E82" s="21" t="s">
        <v>140</v>
      </c>
      <c r="F82" s="20" t="s">
        <v>5</v>
      </c>
      <c r="G82" s="19">
        <v>228500</v>
      </c>
      <c r="H82" s="18">
        <v>239328</v>
      </c>
      <c r="I82" s="17">
        <f t="shared" si="2"/>
        <v>10828</v>
      </c>
      <c r="J82" s="133"/>
    </row>
    <row r="83" spans="1:13" ht="33" customHeight="1" x14ac:dyDescent="0.2">
      <c r="A83" s="120" t="s">
        <v>42</v>
      </c>
      <c r="B83" s="22" t="s">
        <v>133</v>
      </c>
      <c r="C83" s="21" t="s">
        <v>18</v>
      </c>
      <c r="D83" s="21" t="s">
        <v>40</v>
      </c>
      <c r="E83" s="21" t="s">
        <v>39</v>
      </c>
      <c r="F83" s="20" t="s">
        <v>12</v>
      </c>
      <c r="G83" s="19">
        <v>28510866.73</v>
      </c>
      <c r="H83" s="18">
        <v>28559837.16</v>
      </c>
      <c r="I83" s="17">
        <f t="shared" si="2"/>
        <v>48970.429999999702</v>
      </c>
      <c r="J83" s="145"/>
    </row>
    <row r="84" spans="1:13" ht="80.25" customHeight="1" x14ac:dyDescent="0.2">
      <c r="A84" s="122"/>
      <c r="B84" s="22" t="s">
        <v>133</v>
      </c>
      <c r="C84" s="21" t="s">
        <v>18</v>
      </c>
      <c r="D84" s="21" t="s">
        <v>40</v>
      </c>
      <c r="E84" s="21" t="s">
        <v>39</v>
      </c>
      <c r="F84" s="20" t="s">
        <v>5</v>
      </c>
      <c r="G84" s="19">
        <v>0</v>
      </c>
      <c r="H84" s="18">
        <v>4778670</v>
      </c>
      <c r="I84" s="17">
        <f t="shared" si="2"/>
        <v>4778670</v>
      </c>
      <c r="J84" s="142" t="s">
        <v>139</v>
      </c>
      <c r="K84" s="65" t="s">
        <v>138</v>
      </c>
      <c r="L84" s="90"/>
    </row>
    <row r="85" spans="1:13" ht="50.25" customHeight="1" x14ac:dyDescent="0.2">
      <c r="A85" s="40" t="s">
        <v>137</v>
      </c>
      <c r="B85" s="22" t="s">
        <v>133</v>
      </c>
      <c r="C85" s="21" t="s">
        <v>7</v>
      </c>
      <c r="D85" s="21" t="s">
        <v>8</v>
      </c>
      <c r="E85" s="21" t="s">
        <v>136</v>
      </c>
      <c r="F85" s="20" t="s">
        <v>101</v>
      </c>
      <c r="G85" s="19">
        <v>28500000</v>
      </c>
      <c r="H85" s="18">
        <v>23721330</v>
      </c>
      <c r="I85" s="17">
        <f t="shared" si="2"/>
        <v>-4778670</v>
      </c>
      <c r="J85" s="143"/>
      <c r="K85" s="67"/>
    </row>
    <row r="86" spans="1:13" ht="96.75" customHeight="1" x14ac:dyDescent="0.2">
      <c r="A86" s="74" t="s">
        <v>134</v>
      </c>
      <c r="B86" s="73" t="s">
        <v>133</v>
      </c>
      <c r="C86" s="72" t="s">
        <v>7</v>
      </c>
      <c r="D86" s="72" t="s">
        <v>81</v>
      </c>
      <c r="E86" s="72" t="s">
        <v>135</v>
      </c>
      <c r="F86" s="71" t="s">
        <v>131</v>
      </c>
      <c r="G86" s="70">
        <v>18038100</v>
      </c>
      <c r="H86" s="69">
        <v>0</v>
      </c>
      <c r="I86" s="68">
        <f t="shared" si="2"/>
        <v>-18038100</v>
      </c>
      <c r="J86" s="148" t="s">
        <v>63</v>
      </c>
      <c r="K86" s="23" t="s">
        <v>62</v>
      </c>
    </row>
    <row r="87" spans="1:13" ht="96.75" customHeight="1" thickBot="1" x14ac:dyDescent="0.25">
      <c r="A87" s="39" t="s">
        <v>134</v>
      </c>
      <c r="B87" s="38" t="s">
        <v>133</v>
      </c>
      <c r="C87" s="37" t="s">
        <v>7</v>
      </c>
      <c r="D87" s="37" t="s">
        <v>81</v>
      </c>
      <c r="E87" s="37" t="s">
        <v>132</v>
      </c>
      <c r="F87" s="36" t="s">
        <v>131</v>
      </c>
      <c r="G87" s="35">
        <v>7356920</v>
      </c>
      <c r="H87" s="34">
        <v>25395020</v>
      </c>
      <c r="I87" s="33">
        <f t="shared" si="2"/>
        <v>18038100</v>
      </c>
      <c r="J87" s="149"/>
    </row>
    <row r="88" spans="1:13" ht="32.25" thickTop="1" x14ac:dyDescent="0.2">
      <c r="A88" s="89" t="s">
        <v>130</v>
      </c>
      <c r="B88" s="88" t="s">
        <v>104</v>
      </c>
      <c r="C88" s="87" t="s">
        <v>14</v>
      </c>
      <c r="D88" s="87" t="s">
        <v>14</v>
      </c>
      <c r="E88" s="86" t="s">
        <v>14</v>
      </c>
      <c r="F88" s="85" t="s">
        <v>14</v>
      </c>
      <c r="G88" s="84">
        <v>9641982594</v>
      </c>
      <c r="H88" s="83">
        <v>9614721087</v>
      </c>
      <c r="I88" s="82">
        <f t="shared" si="2"/>
        <v>-27261507</v>
      </c>
      <c r="J88" s="81"/>
    </row>
    <row r="89" spans="1:13" ht="110.25" x14ac:dyDescent="0.2">
      <c r="A89" s="80" t="s">
        <v>42</v>
      </c>
      <c r="B89" s="79" t="s">
        <v>104</v>
      </c>
      <c r="C89" s="78" t="s">
        <v>7</v>
      </c>
      <c r="D89" s="78" t="s">
        <v>26</v>
      </c>
      <c r="E89" s="78" t="s">
        <v>39</v>
      </c>
      <c r="F89" s="77" t="s">
        <v>101</v>
      </c>
      <c r="G89" s="76">
        <v>956915.89</v>
      </c>
      <c r="H89" s="75">
        <v>1049734.52</v>
      </c>
      <c r="I89" s="75">
        <f t="shared" si="2"/>
        <v>92818.63</v>
      </c>
      <c r="J89" s="147" t="s">
        <v>11</v>
      </c>
      <c r="K89" s="23" t="s">
        <v>10</v>
      </c>
      <c r="L89" s="23" t="s">
        <v>10</v>
      </c>
      <c r="M89" s="23"/>
    </row>
    <row r="90" spans="1:13" x14ac:dyDescent="0.2">
      <c r="A90" s="80" t="s">
        <v>129</v>
      </c>
      <c r="B90" s="79" t="s">
        <v>104</v>
      </c>
      <c r="C90" s="78" t="s">
        <v>7</v>
      </c>
      <c r="D90" s="78" t="s">
        <v>81</v>
      </c>
      <c r="E90" s="78" t="s">
        <v>128</v>
      </c>
      <c r="F90" s="77" t="s">
        <v>49</v>
      </c>
      <c r="G90" s="76">
        <v>461420155.80000001</v>
      </c>
      <c r="H90" s="75">
        <v>461327337.17000002</v>
      </c>
      <c r="I90" s="75">
        <f t="shared" si="2"/>
        <v>-92818.629999995232</v>
      </c>
      <c r="J90" s="147"/>
      <c r="K90" s="23" t="s">
        <v>10</v>
      </c>
      <c r="L90" s="23" t="s">
        <v>10</v>
      </c>
      <c r="M90" s="23" t="s">
        <v>21</v>
      </c>
    </row>
    <row r="91" spans="1:13" ht="31.5" customHeight="1" x14ac:dyDescent="0.2">
      <c r="A91" s="80" t="s">
        <v>127</v>
      </c>
      <c r="B91" s="79" t="s">
        <v>104</v>
      </c>
      <c r="C91" s="78" t="s">
        <v>7</v>
      </c>
      <c r="D91" s="78" t="s">
        <v>81</v>
      </c>
      <c r="E91" s="78" t="s">
        <v>126</v>
      </c>
      <c r="F91" s="77" t="s">
        <v>123</v>
      </c>
      <c r="G91" s="76">
        <v>180325954.91999999</v>
      </c>
      <c r="H91" s="75">
        <f>180325221.24-3566.32</f>
        <v>180321654.92000002</v>
      </c>
      <c r="I91" s="75">
        <f t="shared" si="2"/>
        <v>-4299.9999999701977</v>
      </c>
      <c r="J91" s="147" t="s">
        <v>11</v>
      </c>
      <c r="K91" s="23"/>
      <c r="L91" s="1">
        <v>-4300</v>
      </c>
      <c r="M91" s="1">
        <v>3566.32</v>
      </c>
    </row>
    <row r="92" spans="1:13" x14ac:dyDescent="0.2">
      <c r="A92" s="118" t="s">
        <v>127</v>
      </c>
      <c r="B92" s="79" t="s">
        <v>104</v>
      </c>
      <c r="C92" s="78" t="s">
        <v>7</v>
      </c>
      <c r="D92" s="78" t="s">
        <v>81</v>
      </c>
      <c r="E92" s="78" t="s">
        <v>126</v>
      </c>
      <c r="F92" s="77" t="s">
        <v>16</v>
      </c>
      <c r="G92" s="76">
        <f>19546095.08-16487.01</f>
        <v>19529608.069999997</v>
      </c>
      <c r="H92" s="75">
        <v>19525357.949999999</v>
      </c>
      <c r="I92" s="75">
        <f t="shared" si="2"/>
        <v>-4250.1199999973178</v>
      </c>
      <c r="J92" s="147"/>
      <c r="L92" s="1">
        <v>-4250.12</v>
      </c>
      <c r="M92" s="1">
        <v>-16487.010000000002</v>
      </c>
    </row>
    <row r="93" spans="1:13" x14ac:dyDescent="0.2">
      <c r="A93" s="118"/>
      <c r="B93" s="79" t="s">
        <v>104</v>
      </c>
      <c r="C93" s="78" t="s">
        <v>7</v>
      </c>
      <c r="D93" s="78" t="s">
        <v>81</v>
      </c>
      <c r="E93" s="78" t="s">
        <v>126</v>
      </c>
      <c r="F93" s="77" t="s">
        <v>5</v>
      </c>
      <c r="G93" s="76">
        <v>788909</v>
      </c>
      <c r="H93" s="75">
        <f>796829.69-12920.69</f>
        <v>783909</v>
      </c>
      <c r="I93" s="75">
        <f t="shared" si="2"/>
        <v>-5000</v>
      </c>
      <c r="J93" s="147"/>
      <c r="L93" s="1">
        <v>-5000</v>
      </c>
      <c r="M93" s="1">
        <v>12920.69</v>
      </c>
    </row>
    <row r="94" spans="1:13" ht="97.5" customHeight="1" x14ac:dyDescent="0.2">
      <c r="A94" s="80" t="s">
        <v>42</v>
      </c>
      <c r="B94" s="79" t="s">
        <v>104</v>
      </c>
      <c r="C94" s="78" t="s">
        <v>7</v>
      </c>
      <c r="D94" s="78" t="s">
        <v>81</v>
      </c>
      <c r="E94" s="78" t="s">
        <v>39</v>
      </c>
      <c r="F94" s="77" t="s">
        <v>12</v>
      </c>
      <c r="G94" s="76">
        <v>15741</v>
      </c>
      <c r="H94" s="75">
        <f>29291.12</f>
        <v>29291.119999999999</v>
      </c>
      <c r="I94" s="75">
        <f t="shared" si="2"/>
        <v>13550.119999999999</v>
      </c>
      <c r="J94" s="147"/>
      <c r="K94" s="23" t="s">
        <v>10</v>
      </c>
    </row>
    <row r="95" spans="1:13" ht="31.5" customHeight="1" x14ac:dyDescent="0.2">
      <c r="A95" s="74" t="s">
        <v>127</v>
      </c>
      <c r="B95" s="73" t="s">
        <v>104</v>
      </c>
      <c r="C95" s="72" t="s">
        <v>7</v>
      </c>
      <c r="D95" s="72" t="s">
        <v>81</v>
      </c>
      <c r="E95" s="72" t="s">
        <v>126</v>
      </c>
      <c r="F95" s="71" t="s">
        <v>123</v>
      </c>
      <c r="G95" s="70">
        <v>0</v>
      </c>
      <c r="H95" s="69">
        <v>3566.32</v>
      </c>
      <c r="I95" s="68">
        <f t="shared" si="2"/>
        <v>3566.32</v>
      </c>
      <c r="J95" s="133" t="s">
        <v>22</v>
      </c>
      <c r="K95" s="23" t="s">
        <v>21</v>
      </c>
    </row>
    <row r="96" spans="1:13" x14ac:dyDescent="0.2">
      <c r="A96" s="120" t="s">
        <v>127</v>
      </c>
      <c r="B96" s="22" t="s">
        <v>104</v>
      </c>
      <c r="C96" s="21" t="s">
        <v>7</v>
      </c>
      <c r="D96" s="21" t="s">
        <v>81</v>
      </c>
      <c r="E96" s="21" t="s">
        <v>126</v>
      </c>
      <c r="F96" s="20" t="s">
        <v>16</v>
      </c>
      <c r="G96" s="19">
        <v>16487.009999999998</v>
      </c>
      <c r="H96" s="18">
        <v>0</v>
      </c>
      <c r="I96" s="17">
        <f t="shared" si="2"/>
        <v>-16487.009999999998</v>
      </c>
      <c r="J96" s="133"/>
    </row>
    <row r="97" spans="1:13" x14ac:dyDescent="0.2">
      <c r="A97" s="122"/>
      <c r="B97" s="22" t="s">
        <v>104</v>
      </c>
      <c r="C97" s="21" t="s">
        <v>7</v>
      </c>
      <c r="D97" s="21" t="s">
        <v>81</v>
      </c>
      <c r="E97" s="21" t="s">
        <v>126</v>
      </c>
      <c r="F97" s="20" t="s">
        <v>5</v>
      </c>
      <c r="G97" s="19">
        <v>0</v>
      </c>
      <c r="H97" s="18">
        <v>12920.69</v>
      </c>
      <c r="I97" s="17">
        <f t="shared" si="2"/>
        <v>12920.69</v>
      </c>
      <c r="J97" s="133"/>
    </row>
    <row r="98" spans="1:13" ht="24" customHeight="1" x14ac:dyDescent="0.2">
      <c r="A98" s="120" t="s">
        <v>125</v>
      </c>
      <c r="B98" s="22" t="s">
        <v>104</v>
      </c>
      <c r="C98" s="21" t="s">
        <v>7</v>
      </c>
      <c r="D98" s="21" t="s">
        <v>81</v>
      </c>
      <c r="E98" s="21" t="s">
        <v>124</v>
      </c>
      <c r="F98" s="20" t="s">
        <v>49</v>
      </c>
      <c r="G98" s="19">
        <v>284697122.47000003</v>
      </c>
      <c r="H98" s="18">
        <v>284897122.47000003</v>
      </c>
      <c r="I98" s="17">
        <f t="shared" si="2"/>
        <v>200000</v>
      </c>
      <c r="J98" s="133"/>
      <c r="K98" s="2" t="s">
        <v>21</v>
      </c>
    </row>
    <row r="99" spans="1:13" ht="24" customHeight="1" x14ac:dyDescent="0.2">
      <c r="A99" s="122"/>
      <c r="B99" s="22" t="s">
        <v>104</v>
      </c>
      <c r="C99" s="21" t="s">
        <v>7</v>
      </c>
      <c r="D99" s="21" t="s">
        <v>81</v>
      </c>
      <c r="E99" s="21" t="s">
        <v>124</v>
      </c>
      <c r="F99" s="20" t="s">
        <v>75</v>
      </c>
      <c r="G99" s="19">
        <v>54572731.880000003</v>
      </c>
      <c r="H99" s="18">
        <v>54372731.880000003</v>
      </c>
      <c r="I99" s="17">
        <f t="shared" si="2"/>
        <v>-200000</v>
      </c>
      <c r="J99" s="150"/>
      <c r="K99" s="2" t="s">
        <v>21</v>
      </c>
    </row>
    <row r="100" spans="1:13" ht="22.5" customHeight="1" x14ac:dyDescent="0.2">
      <c r="A100" s="120" t="s">
        <v>114</v>
      </c>
      <c r="B100" s="22" t="s">
        <v>104</v>
      </c>
      <c r="C100" s="21" t="s">
        <v>7</v>
      </c>
      <c r="D100" s="21" t="s">
        <v>81</v>
      </c>
      <c r="E100" s="21" t="s">
        <v>113</v>
      </c>
      <c r="F100" s="20" t="s">
        <v>123</v>
      </c>
      <c r="G100" s="19">
        <v>7350669</v>
      </c>
      <c r="H100" s="18">
        <v>7482354</v>
      </c>
      <c r="I100" s="17">
        <f t="shared" ref="I100:I131" si="3">H100-G100</f>
        <v>131685</v>
      </c>
      <c r="J100" s="130" t="s">
        <v>122</v>
      </c>
      <c r="K100" s="23" t="s">
        <v>109</v>
      </c>
    </row>
    <row r="101" spans="1:13" ht="22.5" customHeight="1" x14ac:dyDescent="0.2">
      <c r="A101" s="122"/>
      <c r="B101" s="22" t="s">
        <v>104</v>
      </c>
      <c r="C101" s="21" t="s">
        <v>7</v>
      </c>
      <c r="D101" s="21" t="s">
        <v>81</v>
      </c>
      <c r="E101" s="21" t="s">
        <v>113</v>
      </c>
      <c r="F101" s="20" t="s">
        <v>16</v>
      </c>
      <c r="G101" s="19">
        <v>697601</v>
      </c>
      <c r="H101" s="18">
        <v>965916</v>
      </c>
      <c r="I101" s="17">
        <f t="shared" si="3"/>
        <v>268315</v>
      </c>
      <c r="J101" s="133"/>
    </row>
    <row r="102" spans="1:13" x14ac:dyDescent="0.2">
      <c r="A102" s="120" t="s">
        <v>121</v>
      </c>
      <c r="B102" s="22" t="s">
        <v>104</v>
      </c>
      <c r="C102" s="21" t="s">
        <v>7</v>
      </c>
      <c r="D102" s="21" t="s">
        <v>8</v>
      </c>
      <c r="E102" s="21" t="s">
        <v>119</v>
      </c>
      <c r="F102" s="20" t="s">
        <v>120</v>
      </c>
      <c r="G102" s="19">
        <v>8000</v>
      </c>
      <c r="H102" s="18">
        <v>33400.35</v>
      </c>
      <c r="I102" s="17">
        <f t="shared" si="3"/>
        <v>25400.35</v>
      </c>
      <c r="J102" s="133"/>
      <c r="K102" s="2" t="s">
        <v>109</v>
      </c>
    </row>
    <row r="103" spans="1:13" x14ac:dyDescent="0.2">
      <c r="A103" s="122"/>
      <c r="B103" s="22" t="s">
        <v>104</v>
      </c>
      <c r="C103" s="21" t="s">
        <v>7</v>
      </c>
      <c r="D103" s="21" t="s">
        <v>8</v>
      </c>
      <c r="E103" s="21" t="s">
        <v>119</v>
      </c>
      <c r="F103" s="20" t="s">
        <v>101</v>
      </c>
      <c r="G103" s="19">
        <v>0</v>
      </c>
      <c r="H103" s="18">
        <v>357837.65</v>
      </c>
      <c r="I103" s="17">
        <f t="shared" si="3"/>
        <v>357837.65</v>
      </c>
      <c r="J103" s="133"/>
    </row>
    <row r="104" spans="1:13" ht="24.75" customHeight="1" x14ac:dyDescent="0.2">
      <c r="A104" s="120" t="s">
        <v>114</v>
      </c>
      <c r="B104" s="22" t="s">
        <v>104</v>
      </c>
      <c r="C104" s="21" t="s">
        <v>7</v>
      </c>
      <c r="D104" s="21" t="s">
        <v>8</v>
      </c>
      <c r="E104" s="21" t="s">
        <v>113</v>
      </c>
      <c r="F104" s="20" t="s">
        <v>16</v>
      </c>
      <c r="G104" s="19">
        <v>200000</v>
      </c>
      <c r="H104" s="18">
        <v>270600</v>
      </c>
      <c r="I104" s="17">
        <f t="shared" si="3"/>
        <v>70600</v>
      </c>
      <c r="J104" s="133"/>
      <c r="K104" s="23" t="s">
        <v>109</v>
      </c>
      <c r="L104" s="1">
        <v>167632.13</v>
      </c>
    </row>
    <row r="105" spans="1:13" ht="24.75" customHeight="1" x14ac:dyDescent="0.2">
      <c r="A105" s="122"/>
      <c r="B105" s="22" t="s">
        <v>104</v>
      </c>
      <c r="C105" s="21" t="s">
        <v>7</v>
      </c>
      <c r="D105" s="21" t="s">
        <v>8</v>
      </c>
      <c r="E105" s="21" t="s">
        <v>113</v>
      </c>
      <c r="F105" s="20" t="s">
        <v>101</v>
      </c>
      <c r="G105" s="19">
        <v>307795264</v>
      </c>
      <c r="H105" s="18">
        <v>321612364</v>
      </c>
      <c r="I105" s="17">
        <f t="shared" si="3"/>
        <v>13817100</v>
      </c>
      <c r="J105" s="133"/>
      <c r="K105" s="23" t="s">
        <v>109</v>
      </c>
    </row>
    <row r="106" spans="1:13" ht="31.5" customHeight="1" x14ac:dyDescent="0.2">
      <c r="A106" s="120" t="s">
        <v>118</v>
      </c>
      <c r="B106" s="22" t="s">
        <v>104</v>
      </c>
      <c r="C106" s="21" t="s">
        <v>7</v>
      </c>
      <c r="D106" s="21" t="s">
        <v>8</v>
      </c>
      <c r="E106" s="21" t="s">
        <v>117</v>
      </c>
      <c r="F106" s="20" t="s">
        <v>16</v>
      </c>
      <c r="G106" s="19">
        <v>116678</v>
      </c>
      <c r="H106" s="18">
        <v>213710.13</v>
      </c>
      <c r="I106" s="17">
        <f t="shared" si="3"/>
        <v>97032.13</v>
      </c>
      <c r="J106" s="133"/>
    </row>
    <row r="107" spans="1:13" ht="31.5" customHeight="1" x14ac:dyDescent="0.2">
      <c r="A107" s="122"/>
      <c r="B107" s="22" t="s">
        <v>104</v>
      </c>
      <c r="C107" s="21" t="s">
        <v>7</v>
      </c>
      <c r="D107" s="21" t="s">
        <v>8</v>
      </c>
      <c r="E107" s="21" t="s">
        <v>117</v>
      </c>
      <c r="F107" s="20" t="s">
        <v>101</v>
      </c>
      <c r="G107" s="19">
        <v>40431222</v>
      </c>
      <c r="H107" s="18">
        <v>44456189.869999997</v>
      </c>
      <c r="I107" s="17">
        <f t="shared" si="3"/>
        <v>4024967.8699999973</v>
      </c>
      <c r="J107" s="133"/>
      <c r="K107" s="23" t="s">
        <v>109</v>
      </c>
      <c r="L107" s="1">
        <v>4122000</v>
      </c>
      <c r="M107" s="1">
        <f>L107-I107</f>
        <v>97032.130000002682</v>
      </c>
    </row>
    <row r="108" spans="1:13" ht="47.25" x14ac:dyDescent="0.2">
      <c r="A108" s="40" t="s">
        <v>116</v>
      </c>
      <c r="B108" s="22" t="s">
        <v>104</v>
      </c>
      <c r="C108" s="21" t="s">
        <v>7</v>
      </c>
      <c r="D108" s="21" t="s">
        <v>8</v>
      </c>
      <c r="E108" s="21" t="s">
        <v>115</v>
      </c>
      <c r="F108" s="20" t="s">
        <v>101</v>
      </c>
      <c r="G108" s="19">
        <v>0</v>
      </c>
      <c r="H108" s="18">
        <v>18405</v>
      </c>
      <c r="I108" s="17">
        <f t="shared" si="3"/>
        <v>18405</v>
      </c>
      <c r="J108" s="133"/>
    </row>
    <row r="109" spans="1:13" ht="47.25" x14ac:dyDescent="0.2">
      <c r="A109" s="40" t="s">
        <v>114</v>
      </c>
      <c r="B109" s="22" t="s">
        <v>104</v>
      </c>
      <c r="C109" s="21" t="s">
        <v>7</v>
      </c>
      <c r="D109" s="21" t="s">
        <v>103</v>
      </c>
      <c r="E109" s="21" t="s">
        <v>113</v>
      </c>
      <c r="F109" s="20" t="s">
        <v>16</v>
      </c>
      <c r="G109" s="19">
        <v>500308</v>
      </c>
      <c r="H109" s="18">
        <v>600308</v>
      </c>
      <c r="I109" s="17">
        <f t="shared" si="3"/>
        <v>100000</v>
      </c>
      <c r="J109" s="150"/>
    </row>
    <row r="110" spans="1:13" ht="31.5" x14ac:dyDescent="0.2">
      <c r="A110" s="40" t="s">
        <v>112</v>
      </c>
      <c r="B110" s="22" t="s">
        <v>104</v>
      </c>
      <c r="C110" s="21" t="s">
        <v>7</v>
      </c>
      <c r="D110" s="21" t="s">
        <v>8</v>
      </c>
      <c r="E110" s="21" t="s">
        <v>111</v>
      </c>
      <c r="F110" s="20" t="s">
        <v>101</v>
      </c>
      <c r="G110" s="19">
        <v>945899100</v>
      </c>
      <c r="H110" s="18">
        <v>925899100</v>
      </c>
      <c r="I110" s="17">
        <f t="shared" si="3"/>
        <v>-20000000</v>
      </c>
      <c r="J110" s="130" t="s">
        <v>110</v>
      </c>
      <c r="K110" s="23" t="s">
        <v>109</v>
      </c>
    </row>
    <row r="111" spans="1:13" ht="47.25" x14ac:dyDescent="0.2">
      <c r="A111" s="40" t="s">
        <v>108</v>
      </c>
      <c r="B111" s="22" t="s">
        <v>104</v>
      </c>
      <c r="C111" s="21" t="s">
        <v>7</v>
      </c>
      <c r="D111" s="21" t="s">
        <v>8</v>
      </c>
      <c r="E111" s="21" t="s">
        <v>107</v>
      </c>
      <c r="F111" s="20" t="s">
        <v>101</v>
      </c>
      <c r="G111" s="19">
        <v>33700630</v>
      </c>
      <c r="H111" s="18">
        <v>7364030</v>
      </c>
      <c r="I111" s="17">
        <f t="shared" si="3"/>
        <v>-26336600</v>
      </c>
      <c r="J111" s="150"/>
    </row>
    <row r="112" spans="1:13" ht="94.5" x14ac:dyDescent="0.2">
      <c r="A112" s="40" t="s">
        <v>68</v>
      </c>
      <c r="B112" s="22" t="s">
        <v>104</v>
      </c>
      <c r="C112" s="21" t="s">
        <v>7</v>
      </c>
      <c r="D112" s="21" t="s">
        <v>103</v>
      </c>
      <c r="E112" s="21" t="s">
        <v>67</v>
      </c>
      <c r="F112" s="20" t="s">
        <v>32</v>
      </c>
      <c r="G112" s="19">
        <v>0</v>
      </c>
      <c r="H112" s="18">
        <v>63750</v>
      </c>
      <c r="I112" s="17">
        <f t="shared" si="3"/>
        <v>63750</v>
      </c>
      <c r="J112" s="14" t="s">
        <v>66</v>
      </c>
      <c r="K112" s="23" t="s">
        <v>65</v>
      </c>
    </row>
    <row r="113" spans="1:11" ht="51.75" customHeight="1" x14ac:dyDescent="0.2">
      <c r="A113" s="40" t="s">
        <v>35</v>
      </c>
      <c r="B113" s="22" t="s">
        <v>104</v>
      </c>
      <c r="C113" s="21" t="s">
        <v>7</v>
      </c>
      <c r="D113" s="21" t="s">
        <v>103</v>
      </c>
      <c r="E113" s="21" t="s">
        <v>106</v>
      </c>
      <c r="F113" s="20" t="s">
        <v>5</v>
      </c>
      <c r="G113" s="19">
        <v>439100</v>
      </c>
      <c r="H113" s="18">
        <v>429382.29</v>
      </c>
      <c r="I113" s="17">
        <f t="shared" si="3"/>
        <v>-9717.710000000021</v>
      </c>
      <c r="J113" s="126" t="s">
        <v>11</v>
      </c>
      <c r="K113" s="65" t="s">
        <v>10</v>
      </c>
    </row>
    <row r="114" spans="1:11" ht="110.25" x14ac:dyDescent="0.2">
      <c r="A114" s="63" t="s">
        <v>42</v>
      </c>
      <c r="B114" s="55" t="s">
        <v>104</v>
      </c>
      <c r="C114" s="54" t="s">
        <v>7</v>
      </c>
      <c r="D114" s="54" t="s">
        <v>103</v>
      </c>
      <c r="E114" s="54" t="s">
        <v>39</v>
      </c>
      <c r="F114" s="53" t="s">
        <v>12</v>
      </c>
      <c r="G114" s="52">
        <v>0</v>
      </c>
      <c r="H114" s="51">
        <v>9717.7099999999991</v>
      </c>
      <c r="I114" s="50">
        <f t="shared" si="3"/>
        <v>9717.7099999999991</v>
      </c>
      <c r="J114" s="128"/>
      <c r="K114" s="67"/>
    </row>
    <row r="115" spans="1:11" ht="79.5" thickBot="1" x14ac:dyDescent="0.25">
      <c r="A115" s="40" t="s">
        <v>105</v>
      </c>
      <c r="B115" s="22" t="s">
        <v>104</v>
      </c>
      <c r="C115" s="21" t="s">
        <v>7</v>
      </c>
      <c r="D115" s="21" t="s">
        <v>103</v>
      </c>
      <c r="E115" s="21" t="s">
        <v>102</v>
      </c>
      <c r="F115" s="20" t="s">
        <v>101</v>
      </c>
      <c r="G115" s="19">
        <v>0</v>
      </c>
      <c r="H115" s="18">
        <v>100000</v>
      </c>
      <c r="I115" s="17">
        <f t="shared" si="3"/>
        <v>100000</v>
      </c>
      <c r="J115" s="66" t="s">
        <v>100</v>
      </c>
      <c r="K115" s="65" t="s">
        <v>99</v>
      </c>
    </row>
    <row r="116" spans="1:11" ht="32.25" thickTop="1" x14ac:dyDescent="0.2">
      <c r="A116" s="49" t="s">
        <v>98</v>
      </c>
      <c r="B116" s="48" t="s">
        <v>96</v>
      </c>
      <c r="C116" s="47" t="s">
        <v>14</v>
      </c>
      <c r="D116" s="47" t="s">
        <v>14</v>
      </c>
      <c r="E116" s="46" t="s">
        <v>14</v>
      </c>
      <c r="F116" s="45" t="s">
        <v>14</v>
      </c>
      <c r="G116" s="44">
        <v>14705823</v>
      </c>
      <c r="H116" s="43">
        <v>14705823</v>
      </c>
      <c r="I116" s="42">
        <f t="shared" si="3"/>
        <v>0</v>
      </c>
      <c r="J116" s="41"/>
    </row>
    <row r="117" spans="1:11" ht="36" customHeight="1" x14ac:dyDescent="0.2">
      <c r="A117" s="120" t="s">
        <v>35</v>
      </c>
      <c r="B117" s="22" t="s">
        <v>96</v>
      </c>
      <c r="C117" s="21" t="s">
        <v>26</v>
      </c>
      <c r="D117" s="21" t="s">
        <v>25</v>
      </c>
      <c r="E117" s="21" t="s">
        <v>97</v>
      </c>
      <c r="F117" s="20" t="s">
        <v>32</v>
      </c>
      <c r="G117" s="19">
        <v>13688983</v>
      </c>
      <c r="H117" s="18">
        <v>13657983</v>
      </c>
      <c r="I117" s="17">
        <f t="shared" si="3"/>
        <v>-31000</v>
      </c>
      <c r="J117" s="124" t="s">
        <v>22</v>
      </c>
      <c r="K117" s="23" t="s">
        <v>21</v>
      </c>
    </row>
    <row r="118" spans="1:11" ht="36" customHeight="1" x14ac:dyDescent="0.2">
      <c r="A118" s="121"/>
      <c r="B118" s="22" t="s">
        <v>96</v>
      </c>
      <c r="C118" s="21" t="s">
        <v>26</v>
      </c>
      <c r="D118" s="21" t="s">
        <v>25</v>
      </c>
      <c r="E118" s="21" t="s">
        <v>97</v>
      </c>
      <c r="F118" s="20" t="s">
        <v>16</v>
      </c>
      <c r="G118" s="19">
        <v>1003840</v>
      </c>
      <c r="H118" s="18">
        <v>1040540</v>
      </c>
      <c r="I118" s="17">
        <f t="shared" si="3"/>
        <v>36700</v>
      </c>
      <c r="J118" s="134"/>
    </row>
    <row r="119" spans="1:11" ht="43.5" customHeight="1" x14ac:dyDescent="0.2">
      <c r="A119" s="122"/>
      <c r="B119" s="22" t="s">
        <v>96</v>
      </c>
      <c r="C119" s="21" t="s">
        <v>26</v>
      </c>
      <c r="D119" s="21" t="s">
        <v>25</v>
      </c>
      <c r="E119" s="21" t="s">
        <v>97</v>
      </c>
      <c r="F119" s="20" t="s">
        <v>5</v>
      </c>
      <c r="G119" s="19">
        <f>13000-300</f>
        <v>12700</v>
      </c>
      <c r="H119" s="18">
        <v>7000</v>
      </c>
      <c r="I119" s="17">
        <f t="shared" si="3"/>
        <v>-5700</v>
      </c>
      <c r="J119" s="125"/>
    </row>
    <row r="120" spans="1:11" ht="47.25" x14ac:dyDescent="0.2">
      <c r="A120" s="64" t="s">
        <v>35</v>
      </c>
      <c r="B120" s="22" t="s">
        <v>96</v>
      </c>
      <c r="C120" s="21" t="s">
        <v>26</v>
      </c>
      <c r="D120" s="21" t="s">
        <v>25</v>
      </c>
      <c r="E120" s="21" t="s">
        <v>97</v>
      </c>
      <c r="F120" s="20" t="s">
        <v>5</v>
      </c>
      <c r="G120" s="52">
        <v>300</v>
      </c>
      <c r="H120" s="51">
        <v>0</v>
      </c>
      <c r="I120" s="17">
        <f t="shared" si="3"/>
        <v>-300</v>
      </c>
      <c r="J120" s="130" t="s">
        <v>11</v>
      </c>
    </row>
    <row r="121" spans="1:11" ht="111" thickBot="1" x14ac:dyDescent="0.25">
      <c r="A121" s="39" t="s">
        <v>42</v>
      </c>
      <c r="B121" s="38" t="s">
        <v>96</v>
      </c>
      <c r="C121" s="37" t="s">
        <v>26</v>
      </c>
      <c r="D121" s="37" t="s">
        <v>25</v>
      </c>
      <c r="E121" s="37" t="s">
        <v>39</v>
      </c>
      <c r="F121" s="36" t="s">
        <v>12</v>
      </c>
      <c r="G121" s="35">
        <v>0</v>
      </c>
      <c r="H121" s="34">
        <v>300</v>
      </c>
      <c r="I121" s="33">
        <f t="shared" si="3"/>
        <v>300</v>
      </c>
      <c r="J121" s="131"/>
      <c r="K121" s="23" t="s">
        <v>10</v>
      </c>
    </row>
    <row r="122" spans="1:11" ht="37.5" customHeight="1" thickTop="1" x14ac:dyDescent="0.2">
      <c r="A122" s="32" t="s">
        <v>95</v>
      </c>
      <c r="B122" s="31" t="s">
        <v>92</v>
      </c>
      <c r="C122" s="30" t="s">
        <v>14</v>
      </c>
      <c r="D122" s="30" t="s">
        <v>14</v>
      </c>
      <c r="E122" s="29" t="s">
        <v>14</v>
      </c>
      <c r="F122" s="28" t="s">
        <v>14</v>
      </c>
      <c r="G122" s="27">
        <v>45418123.090000004</v>
      </c>
      <c r="H122" s="26">
        <v>45418123.090000004</v>
      </c>
      <c r="I122" s="25">
        <f t="shared" si="3"/>
        <v>0</v>
      </c>
      <c r="J122" s="24"/>
    </row>
    <row r="123" spans="1:11" ht="39.75" customHeight="1" x14ac:dyDescent="0.2">
      <c r="A123" s="40" t="s">
        <v>94</v>
      </c>
      <c r="B123" s="22" t="s">
        <v>92</v>
      </c>
      <c r="C123" s="21" t="s">
        <v>18</v>
      </c>
      <c r="D123" s="21" t="s">
        <v>40</v>
      </c>
      <c r="E123" s="21" t="s">
        <v>93</v>
      </c>
      <c r="F123" s="20" t="s">
        <v>16</v>
      </c>
      <c r="G123" s="19">
        <v>1300000</v>
      </c>
      <c r="H123" s="18">
        <v>1216229.75</v>
      </c>
      <c r="I123" s="17">
        <f t="shared" si="3"/>
        <v>-83770.25</v>
      </c>
      <c r="J123" s="130" t="s">
        <v>11</v>
      </c>
      <c r="K123" s="23" t="s">
        <v>10</v>
      </c>
    </row>
    <row r="124" spans="1:11" ht="111" thickBot="1" x14ac:dyDescent="0.25">
      <c r="A124" s="39" t="s">
        <v>42</v>
      </c>
      <c r="B124" s="38" t="s">
        <v>92</v>
      </c>
      <c r="C124" s="37" t="s">
        <v>18</v>
      </c>
      <c r="D124" s="37" t="s">
        <v>40</v>
      </c>
      <c r="E124" s="37" t="s">
        <v>39</v>
      </c>
      <c r="F124" s="36" t="s">
        <v>12</v>
      </c>
      <c r="G124" s="35">
        <v>0</v>
      </c>
      <c r="H124" s="34">
        <v>83770.25</v>
      </c>
      <c r="I124" s="33">
        <f t="shared" si="3"/>
        <v>83770.25</v>
      </c>
      <c r="J124" s="131"/>
    </row>
    <row r="125" spans="1:11" ht="32.25" thickTop="1" x14ac:dyDescent="0.2">
      <c r="A125" s="49" t="s">
        <v>91</v>
      </c>
      <c r="B125" s="48" t="s">
        <v>78</v>
      </c>
      <c r="C125" s="47" t="s">
        <v>14</v>
      </c>
      <c r="D125" s="47" t="s">
        <v>14</v>
      </c>
      <c r="E125" s="46" t="s">
        <v>14</v>
      </c>
      <c r="F125" s="45" t="s">
        <v>14</v>
      </c>
      <c r="G125" s="44">
        <v>221130743</v>
      </c>
      <c r="H125" s="43">
        <v>222870138</v>
      </c>
      <c r="I125" s="42">
        <f t="shared" si="3"/>
        <v>1739395</v>
      </c>
      <c r="J125" s="41"/>
    </row>
    <row r="126" spans="1:11" x14ac:dyDescent="0.2">
      <c r="A126" s="120" t="s">
        <v>90</v>
      </c>
      <c r="B126" s="22" t="s">
        <v>78</v>
      </c>
      <c r="C126" s="21" t="s">
        <v>51</v>
      </c>
      <c r="D126" s="21" t="s">
        <v>8</v>
      </c>
      <c r="E126" s="21" t="s">
        <v>88</v>
      </c>
      <c r="F126" s="20" t="s">
        <v>87</v>
      </c>
      <c r="G126" s="19">
        <v>0</v>
      </c>
      <c r="H126" s="18">
        <v>1511696</v>
      </c>
      <c r="I126" s="17">
        <f t="shared" si="3"/>
        <v>1511696</v>
      </c>
      <c r="J126" s="124" t="s">
        <v>89</v>
      </c>
      <c r="K126" s="23" t="s">
        <v>84</v>
      </c>
    </row>
    <row r="127" spans="1:11" x14ac:dyDescent="0.2">
      <c r="A127" s="122"/>
      <c r="B127" s="22" t="s">
        <v>78</v>
      </c>
      <c r="C127" s="21" t="s">
        <v>77</v>
      </c>
      <c r="D127" s="21" t="s">
        <v>26</v>
      </c>
      <c r="E127" s="21" t="s">
        <v>88</v>
      </c>
      <c r="F127" s="20" t="s">
        <v>87</v>
      </c>
      <c r="G127" s="19">
        <v>0</v>
      </c>
      <c r="H127" s="18">
        <v>198299</v>
      </c>
      <c r="I127" s="17">
        <f t="shared" si="3"/>
        <v>198299</v>
      </c>
      <c r="J127" s="134"/>
      <c r="K127" s="23" t="s">
        <v>84</v>
      </c>
    </row>
    <row r="128" spans="1:11" ht="61.5" customHeight="1" x14ac:dyDescent="0.2">
      <c r="A128" s="40" t="s">
        <v>86</v>
      </c>
      <c r="B128" s="22" t="s">
        <v>78</v>
      </c>
      <c r="C128" s="21" t="s">
        <v>77</v>
      </c>
      <c r="D128" s="21" t="s">
        <v>81</v>
      </c>
      <c r="E128" s="21" t="s">
        <v>85</v>
      </c>
      <c r="F128" s="20" t="s">
        <v>75</v>
      </c>
      <c r="G128" s="19">
        <v>23487839</v>
      </c>
      <c r="H128" s="18">
        <v>23517239</v>
      </c>
      <c r="I128" s="17">
        <f t="shared" si="3"/>
        <v>29400</v>
      </c>
      <c r="J128" s="125"/>
      <c r="K128" s="23" t="s">
        <v>84</v>
      </c>
    </row>
    <row r="129" spans="1:11" ht="25.5" customHeight="1" x14ac:dyDescent="0.2">
      <c r="A129" s="40" t="s">
        <v>79</v>
      </c>
      <c r="B129" s="22" t="s">
        <v>78</v>
      </c>
      <c r="C129" s="21" t="s">
        <v>77</v>
      </c>
      <c r="D129" s="21" t="s">
        <v>26</v>
      </c>
      <c r="E129" s="21" t="s">
        <v>83</v>
      </c>
      <c r="F129" s="20" t="s">
        <v>75</v>
      </c>
      <c r="G129" s="19">
        <v>52830000</v>
      </c>
      <c r="H129" s="18">
        <v>55811010</v>
      </c>
      <c r="I129" s="17">
        <f t="shared" si="3"/>
        <v>2981010</v>
      </c>
      <c r="J129" s="124" t="s">
        <v>22</v>
      </c>
      <c r="K129" s="23" t="s">
        <v>21</v>
      </c>
    </row>
    <row r="130" spans="1:11" ht="55.5" customHeight="1" x14ac:dyDescent="0.2">
      <c r="A130" s="40" t="s">
        <v>82</v>
      </c>
      <c r="B130" s="22" t="s">
        <v>78</v>
      </c>
      <c r="C130" s="21" t="s">
        <v>77</v>
      </c>
      <c r="D130" s="21" t="s">
        <v>81</v>
      </c>
      <c r="E130" s="21" t="s">
        <v>80</v>
      </c>
      <c r="F130" s="20" t="s">
        <v>49</v>
      </c>
      <c r="G130" s="19">
        <v>1560400</v>
      </c>
      <c r="H130" s="18">
        <v>79390</v>
      </c>
      <c r="I130" s="17">
        <f t="shared" si="3"/>
        <v>-1481010</v>
      </c>
      <c r="J130" s="134"/>
    </row>
    <row r="131" spans="1:11" ht="28.5" customHeight="1" thickBot="1" x14ac:dyDescent="0.25">
      <c r="A131" s="39" t="s">
        <v>79</v>
      </c>
      <c r="B131" s="38" t="s">
        <v>78</v>
      </c>
      <c r="C131" s="37" t="s">
        <v>77</v>
      </c>
      <c r="D131" s="37" t="s">
        <v>8</v>
      </c>
      <c r="E131" s="37" t="s">
        <v>76</v>
      </c>
      <c r="F131" s="36" t="s">
        <v>75</v>
      </c>
      <c r="G131" s="35">
        <v>15721000</v>
      </c>
      <c r="H131" s="34">
        <v>14221000</v>
      </c>
      <c r="I131" s="33">
        <f t="shared" si="3"/>
        <v>-1500000</v>
      </c>
      <c r="J131" s="135"/>
    </row>
    <row r="132" spans="1:11" ht="16.5" thickTop="1" x14ac:dyDescent="0.2">
      <c r="A132" s="61" t="s">
        <v>74</v>
      </c>
      <c r="B132" s="60" t="s">
        <v>12</v>
      </c>
      <c r="C132" s="59" t="s">
        <v>14</v>
      </c>
      <c r="D132" s="59" t="s">
        <v>14</v>
      </c>
      <c r="E132" s="58" t="s">
        <v>14</v>
      </c>
      <c r="F132" s="57" t="s">
        <v>14</v>
      </c>
      <c r="G132" s="56">
        <v>163868686</v>
      </c>
      <c r="H132" s="16">
        <v>163868686</v>
      </c>
      <c r="I132" s="15">
        <f t="shared" ref="I132:I163" si="4">H132-G132</f>
        <v>0</v>
      </c>
      <c r="J132" s="14"/>
    </row>
    <row r="133" spans="1:11" ht="27" customHeight="1" x14ac:dyDescent="0.2">
      <c r="A133" s="120" t="s">
        <v>35</v>
      </c>
      <c r="B133" s="22" t="s">
        <v>12</v>
      </c>
      <c r="C133" s="21" t="s">
        <v>26</v>
      </c>
      <c r="D133" s="21" t="s">
        <v>71</v>
      </c>
      <c r="E133" s="21" t="s">
        <v>73</v>
      </c>
      <c r="F133" s="20" t="s">
        <v>32</v>
      </c>
      <c r="G133" s="19">
        <v>116077720</v>
      </c>
      <c r="H133" s="18">
        <v>115179313.84999999</v>
      </c>
      <c r="I133" s="17">
        <f t="shared" si="4"/>
        <v>-898406.15000000596</v>
      </c>
      <c r="J133" s="124" t="s">
        <v>22</v>
      </c>
      <c r="K133" s="23" t="s">
        <v>21</v>
      </c>
    </row>
    <row r="134" spans="1:11" ht="27" customHeight="1" x14ac:dyDescent="0.2">
      <c r="A134" s="122"/>
      <c r="B134" s="22" t="s">
        <v>12</v>
      </c>
      <c r="C134" s="21" t="s">
        <v>26</v>
      </c>
      <c r="D134" s="21" t="s">
        <v>71</v>
      </c>
      <c r="E134" s="21" t="s">
        <v>73</v>
      </c>
      <c r="F134" s="20" t="s">
        <v>16</v>
      </c>
      <c r="G134" s="19">
        <v>47620410</v>
      </c>
      <c r="H134" s="18">
        <v>48518079.859999999</v>
      </c>
      <c r="I134" s="17">
        <f t="shared" si="4"/>
        <v>897669.8599999994</v>
      </c>
      <c r="J134" s="134"/>
    </row>
    <row r="135" spans="1:11" ht="32.25" thickBot="1" x14ac:dyDescent="0.25">
      <c r="A135" s="63" t="s">
        <v>72</v>
      </c>
      <c r="B135" s="55" t="s">
        <v>12</v>
      </c>
      <c r="C135" s="54" t="s">
        <v>26</v>
      </c>
      <c r="D135" s="54" t="s">
        <v>71</v>
      </c>
      <c r="E135" s="54" t="s">
        <v>70</v>
      </c>
      <c r="F135" s="53" t="s">
        <v>16</v>
      </c>
      <c r="G135" s="52">
        <v>13926</v>
      </c>
      <c r="H135" s="51">
        <v>14662.29</v>
      </c>
      <c r="I135" s="50">
        <f t="shared" si="4"/>
        <v>736.29000000000087</v>
      </c>
      <c r="J135" s="135"/>
    </row>
    <row r="136" spans="1:11" ht="32.25" thickTop="1" x14ac:dyDescent="0.2">
      <c r="A136" s="49" t="s">
        <v>69</v>
      </c>
      <c r="B136" s="48" t="s">
        <v>61</v>
      </c>
      <c r="C136" s="47" t="s">
        <v>14</v>
      </c>
      <c r="D136" s="47" t="s">
        <v>14</v>
      </c>
      <c r="E136" s="46" t="s">
        <v>14</v>
      </c>
      <c r="F136" s="45" t="s">
        <v>14</v>
      </c>
      <c r="G136" s="44">
        <v>539895480</v>
      </c>
      <c r="H136" s="43">
        <v>539959230</v>
      </c>
      <c r="I136" s="42">
        <f t="shared" si="4"/>
        <v>63750</v>
      </c>
      <c r="J136" s="41"/>
    </row>
    <row r="137" spans="1:11" ht="94.5" x14ac:dyDescent="0.2">
      <c r="A137" s="62" t="s">
        <v>68</v>
      </c>
      <c r="B137" s="22" t="s">
        <v>61</v>
      </c>
      <c r="C137" s="21" t="s">
        <v>18</v>
      </c>
      <c r="D137" s="21" t="s">
        <v>26</v>
      </c>
      <c r="E137" s="21" t="s">
        <v>67</v>
      </c>
      <c r="F137" s="20" t="s">
        <v>32</v>
      </c>
      <c r="G137" s="19">
        <v>0</v>
      </c>
      <c r="H137" s="18">
        <v>63750</v>
      </c>
      <c r="I137" s="17">
        <f t="shared" si="4"/>
        <v>63750</v>
      </c>
      <c r="J137" s="14" t="s">
        <v>66</v>
      </c>
      <c r="K137" s="23" t="s">
        <v>65</v>
      </c>
    </row>
    <row r="138" spans="1:11" ht="60.75" customHeight="1" x14ac:dyDescent="0.2">
      <c r="A138" s="120" t="s">
        <v>64</v>
      </c>
      <c r="B138" s="22" t="s">
        <v>61</v>
      </c>
      <c r="C138" s="21" t="s">
        <v>18</v>
      </c>
      <c r="D138" s="21" t="s">
        <v>26</v>
      </c>
      <c r="E138" s="21" t="s">
        <v>60</v>
      </c>
      <c r="F138" s="20" t="s">
        <v>16</v>
      </c>
      <c r="G138" s="19">
        <v>7352129</v>
      </c>
      <c r="H138" s="18">
        <v>7253129</v>
      </c>
      <c r="I138" s="17">
        <f t="shared" si="4"/>
        <v>-99000</v>
      </c>
      <c r="J138" s="124" t="s">
        <v>63</v>
      </c>
      <c r="K138" s="23" t="s">
        <v>62</v>
      </c>
    </row>
    <row r="139" spans="1:11" ht="39.75" customHeight="1" thickBot="1" x14ac:dyDescent="0.25">
      <c r="A139" s="123"/>
      <c r="B139" s="38" t="s">
        <v>61</v>
      </c>
      <c r="C139" s="37" t="s">
        <v>18</v>
      </c>
      <c r="D139" s="37">
        <v>11</v>
      </c>
      <c r="E139" s="37" t="s">
        <v>60</v>
      </c>
      <c r="F139" s="36" t="s">
        <v>16</v>
      </c>
      <c r="G139" s="35">
        <v>0</v>
      </c>
      <c r="H139" s="34">
        <v>99000</v>
      </c>
      <c r="I139" s="33">
        <f t="shared" si="4"/>
        <v>99000</v>
      </c>
      <c r="J139" s="135"/>
    </row>
    <row r="140" spans="1:11" ht="16.5" thickTop="1" x14ac:dyDescent="0.2">
      <c r="A140" s="61" t="s">
        <v>59</v>
      </c>
      <c r="B140" s="60" t="s">
        <v>52</v>
      </c>
      <c r="C140" s="59" t="s">
        <v>14</v>
      </c>
      <c r="D140" s="59" t="s">
        <v>14</v>
      </c>
      <c r="E140" s="58" t="s">
        <v>14</v>
      </c>
      <c r="F140" s="57" t="s">
        <v>14</v>
      </c>
      <c r="G140" s="56">
        <v>292227886</v>
      </c>
      <c r="H140" s="16">
        <v>292227886</v>
      </c>
      <c r="I140" s="15">
        <f t="shared" si="4"/>
        <v>0</v>
      </c>
      <c r="J140" s="14"/>
    </row>
    <row r="141" spans="1:11" ht="21.75" customHeight="1" x14ac:dyDescent="0.2">
      <c r="A141" s="40" t="s">
        <v>44</v>
      </c>
      <c r="B141" s="22" t="s">
        <v>52</v>
      </c>
      <c r="C141" s="21" t="s">
        <v>18</v>
      </c>
      <c r="D141" s="21" t="s">
        <v>51</v>
      </c>
      <c r="E141" s="21" t="s">
        <v>58</v>
      </c>
      <c r="F141" s="20" t="s">
        <v>5</v>
      </c>
      <c r="G141" s="19">
        <v>32000</v>
      </c>
      <c r="H141" s="18">
        <v>33666</v>
      </c>
      <c r="I141" s="17">
        <f t="shared" si="4"/>
        <v>1666</v>
      </c>
      <c r="J141" s="130" t="s">
        <v>22</v>
      </c>
      <c r="K141" s="23" t="s">
        <v>21</v>
      </c>
    </row>
    <row r="142" spans="1:11" x14ac:dyDescent="0.2">
      <c r="A142" s="120" t="s">
        <v>57</v>
      </c>
      <c r="B142" s="22" t="s">
        <v>52</v>
      </c>
      <c r="C142" s="21" t="s">
        <v>18</v>
      </c>
      <c r="D142" s="21" t="s">
        <v>51</v>
      </c>
      <c r="E142" s="21" t="s">
        <v>56</v>
      </c>
      <c r="F142" s="20" t="s">
        <v>16</v>
      </c>
      <c r="G142" s="19">
        <v>3039229</v>
      </c>
      <c r="H142" s="18">
        <v>2972284</v>
      </c>
      <c r="I142" s="17">
        <f t="shared" si="4"/>
        <v>-66945</v>
      </c>
      <c r="J142" s="133"/>
    </row>
    <row r="143" spans="1:11" x14ac:dyDescent="0.2">
      <c r="A143" s="121"/>
      <c r="B143" s="55" t="s">
        <v>52</v>
      </c>
      <c r="C143" s="54" t="s">
        <v>18</v>
      </c>
      <c r="D143" s="54" t="s">
        <v>51</v>
      </c>
      <c r="E143" s="54" t="s">
        <v>56</v>
      </c>
      <c r="F143" s="53" t="s">
        <v>5</v>
      </c>
      <c r="G143" s="52">
        <v>1403057</v>
      </c>
      <c r="H143" s="51">
        <v>1468336</v>
      </c>
      <c r="I143" s="50">
        <f t="shared" si="4"/>
        <v>65279</v>
      </c>
      <c r="J143" s="133"/>
    </row>
    <row r="144" spans="1:11" ht="85.5" customHeight="1" x14ac:dyDescent="0.2">
      <c r="A144" s="40" t="s">
        <v>55</v>
      </c>
      <c r="B144" s="22" t="s">
        <v>52</v>
      </c>
      <c r="C144" s="21" t="s">
        <v>18</v>
      </c>
      <c r="D144" s="21" t="s">
        <v>51</v>
      </c>
      <c r="E144" s="21" t="s">
        <v>54</v>
      </c>
      <c r="F144" s="20" t="s">
        <v>16</v>
      </c>
      <c r="G144" s="19">
        <v>3318232</v>
      </c>
      <c r="H144" s="18">
        <v>3075524.95</v>
      </c>
      <c r="I144" s="17">
        <f t="shared" si="4"/>
        <v>-242707.04999999981</v>
      </c>
      <c r="J144" s="133"/>
    </row>
    <row r="145" spans="1:11" x14ac:dyDescent="0.2">
      <c r="A145" s="120" t="s">
        <v>53</v>
      </c>
      <c r="B145" s="22" t="s">
        <v>52</v>
      </c>
      <c r="C145" s="21" t="s">
        <v>18</v>
      </c>
      <c r="D145" s="21" t="s">
        <v>51</v>
      </c>
      <c r="E145" s="21" t="s">
        <v>50</v>
      </c>
      <c r="F145" s="20" t="s">
        <v>16</v>
      </c>
      <c r="G145" s="19">
        <v>26120450</v>
      </c>
      <c r="H145" s="18">
        <v>26265210.800000001</v>
      </c>
      <c r="I145" s="17">
        <f t="shared" si="4"/>
        <v>144760.80000000075</v>
      </c>
      <c r="J145" s="133"/>
    </row>
    <row r="146" spans="1:11" ht="16.5" thickBot="1" x14ac:dyDescent="0.25">
      <c r="A146" s="122"/>
      <c r="B146" s="22" t="s">
        <v>52</v>
      </c>
      <c r="C146" s="21" t="s">
        <v>18</v>
      </c>
      <c r="D146" s="21" t="s">
        <v>51</v>
      </c>
      <c r="E146" s="21" t="s">
        <v>50</v>
      </c>
      <c r="F146" s="20" t="s">
        <v>49</v>
      </c>
      <c r="G146" s="19">
        <v>9496025</v>
      </c>
      <c r="H146" s="18">
        <v>9593971.25</v>
      </c>
      <c r="I146" s="17">
        <f t="shared" si="4"/>
        <v>97946.25</v>
      </c>
      <c r="J146" s="133"/>
    </row>
    <row r="147" spans="1:11" ht="32.25" thickTop="1" x14ac:dyDescent="0.2">
      <c r="A147" s="49" t="s">
        <v>48</v>
      </c>
      <c r="B147" s="48" t="s">
        <v>41</v>
      </c>
      <c r="C147" s="47" t="s">
        <v>14</v>
      </c>
      <c r="D147" s="47" t="s">
        <v>14</v>
      </c>
      <c r="E147" s="46" t="s">
        <v>14</v>
      </c>
      <c r="F147" s="45" t="s">
        <v>14</v>
      </c>
      <c r="G147" s="44">
        <v>701650283</v>
      </c>
      <c r="H147" s="43">
        <v>701650283</v>
      </c>
      <c r="I147" s="42">
        <f t="shared" si="4"/>
        <v>0</v>
      </c>
      <c r="J147" s="41"/>
    </row>
    <row r="148" spans="1:11" ht="59.25" customHeight="1" x14ac:dyDescent="0.2">
      <c r="A148" s="40" t="s">
        <v>35</v>
      </c>
      <c r="B148" s="22" t="s">
        <v>41</v>
      </c>
      <c r="C148" s="21" t="s">
        <v>18</v>
      </c>
      <c r="D148" s="21" t="s">
        <v>40</v>
      </c>
      <c r="E148" s="21" t="s">
        <v>47</v>
      </c>
      <c r="F148" s="20" t="s">
        <v>5</v>
      </c>
      <c r="G148" s="19">
        <v>50000</v>
      </c>
      <c r="H148" s="18">
        <f>58568.62-5000</f>
        <v>53568.62</v>
      </c>
      <c r="I148" s="17">
        <f t="shared" si="4"/>
        <v>3568.6200000000026</v>
      </c>
      <c r="J148" s="124" t="s">
        <v>22</v>
      </c>
      <c r="K148" s="23" t="s">
        <v>21</v>
      </c>
    </row>
    <row r="149" spans="1:11" ht="51.75" customHeight="1" x14ac:dyDescent="0.2">
      <c r="A149" s="40" t="s">
        <v>44</v>
      </c>
      <c r="B149" s="22" t="s">
        <v>41</v>
      </c>
      <c r="C149" s="21" t="s">
        <v>18</v>
      </c>
      <c r="D149" s="21" t="s">
        <v>40</v>
      </c>
      <c r="E149" s="21" t="s">
        <v>43</v>
      </c>
      <c r="F149" s="20" t="s">
        <v>5</v>
      </c>
      <c r="G149" s="19">
        <v>3568.62</v>
      </c>
      <c r="H149" s="18">
        <v>0</v>
      </c>
      <c r="I149" s="17">
        <f t="shared" si="4"/>
        <v>-3568.62</v>
      </c>
      <c r="J149" s="125"/>
    </row>
    <row r="150" spans="1:11" ht="69.75" customHeight="1" x14ac:dyDescent="0.2">
      <c r="A150" s="40" t="s">
        <v>35</v>
      </c>
      <c r="B150" s="22" t="s">
        <v>41</v>
      </c>
      <c r="C150" s="21" t="s">
        <v>18</v>
      </c>
      <c r="D150" s="21" t="s">
        <v>40</v>
      </c>
      <c r="E150" s="21" t="s">
        <v>47</v>
      </c>
      <c r="F150" s="20" t="s">
        <v>5</v>
      </c>
      <c r="G150" s="19">
        <v>0</v>
      </c>
      <c r="H150" s="18">
        <v>5000</v>
      </c>
      <c r="I150" s="17">
        <f t="shared" si="4"/>
        <v>5000</v>
      </c>
      <c r="J150" s="124" t="s">
        <v>46</v>
      </c>
      <c r="K150" s="23" t="s">
        <v>45</v>
      </c>
    </row>
    <row r="151" spans="1:11" ht="54.75" customHeight="1" x14ac:dyDescent="0.2">
      <c r="A151" s="40" t="s">
        <v>44</v>
      </c>
      <c r="B151" s="22" t="s">
        <v>41</v>
      </c>
      <c r="C151" s="21" t="s">
        <v>18</v>
      </c>
      <c r="D151" s="21" t="s">
        <v>40</v>
      </c>
      <c r="E151" s="21" t="s">
        <v>43</v>
      </c>
      <c r="F151" s="20" t="s">
        <v>5</v>
      </c>
      <c r="G151" s="19">
        <v>5000</v>
      </c>
      <c r="H151" s="18">
        <v>0</v>
      </c>
      <c r="I151" s="17">
        <f t="shared" si="4"/>
        <v>-5000</v>
      </c>
      <c r="J151" s="125"/>
    </row>
    <row r="152" spans="1:11" x14ac:dyDescent="0.2">
      <c r="A152" s="40" t="s">
        <v>44</v>
      </c>
      <c r="B152" s="22" t="s">
        <v>41</v>
      </c>
      <c r="C152" s="21" t="s">
        <v>18</v>
      </c>
      <c r="D152" s="21" t="s">
        <v>40</v>
      </c>
      <c r="E152" s="21" t="s">
        <v>43</v>
      </c>
      <c r="F152" s="20" t="s">
        <v>5</v>
      </c>
      <c r="G152" s="19">
        <f>2960000-3568.62-5000</f>
        <v>2951431.38</v>
      </c>
      <c r="H152" s="18">
        <v>2812931.38</v>
      </c>
      <c r="I152" s="17">
        <f t="shared" si="4"/>
        <v>-138500</v>
      </c>
      <c r="J152" s="130" t="s">
        <v>11</v>
      </c>
      <c r="K152" s="23" t="s">
        <v>10</v>
      </c>
    </row>
    <row r="153" spans="1:11" ht="99" customHeight="1" thickBot="1" x14ac:dyDescent="0.25">
      <c r="A153" s="39" t="s">
        <v>42</v>
      </c>
      <c r="B153" s="38" t="s">
        <v>41</v>
      </c>
      <c r="C153" s="37" t="s">
        <v>18</v>
      </c>
      <c r="D153" s="37" t="s">
        <v>40</v>
      </c>
      <c r="E153" s="37" t="s">
        <v>39</v>
      </c>
      <c r="F153" s="36" t="s">
        <v>12</v>
      </c>
      <c r="G153" s="35">
        <v>0</v>
      </c>
      <c r="H153" s="34">
        <v>138500</v>
      </c>
      <c r="I153" s="33">
        <f t="shared" si="4"/>
        <v>138500</v>
      </c>
      <c r="J153" s="131"/>
    </row>
    <row r="154" spans="1:11" ht="32.25" thickTop="1" x14ac:dyDescent="0.2">
      <c r="A154" s="32" t="s">
        <v>38</v>
      </c>
      <c r="B154" s="31" t="s">
        <v>31</v>
      </c>
      <c r="C154" s="30" t="s">
        <v>14</v>
      </c>
      <c r="D154" s="30" t="s">
        <v>14</v>
      </c>
      <c r="E154" s="29" t="s">
        <v>14</v>
      </c>
      <c r="F154" s="28" t="s">
        <v>14</v>
      </c>
      <c r="G154" s="27">
        <v>25538544</v>
      </c>
      <c r="H154" s="26">
        <v>25538544</v>
      </c>
      <c r="I154" s="25">
        <f t="shared" si="4"/>
        <v>0</v>
      </c>
      <c r="J154" s="24"/>
    </row>
    <row r="155" spans="1:11" ht="31.5" x14ac:dyDescent="0.2">
      <c r="A155" s="40" t="s">
        <v>37</v>
      </c>
      <c r="B155" s="22" t="s">
        <v>31</v>
      </c>
      <c r="C155" s="21" t="s">
        <v>30</v>
      </c>
      <c r="D155" s="21" t="s">
        <v>26</v>
      </c>
      <c r="E155" s="21" t="s">
        <v>36</v>
      </c>
      <c r="F155" s="20" t="s">
        <v>16</v>
      </c>
      <c r="G155" s="19">
        <v>14970000</v>
      </c>
      <c r="H155" s="18">
        <v>14544536</v>
      </c>
      <c r="I155" s="17">
        <f t="shared" si="4"/>
        <v>-425464</v>
      </c>
      <c r="J155" s="130" t="s">
        <v>22</v>
      </c>
      <c r="K155" s="23" t="s">
        <v>21</v>
      </c>
    </row>
    <row r="156" spans="1:11" ht="23.25" customHeight="1" x14ac:dyDescent="0.2">
      <c r="A156" s="120" t="s">
        <v>35</v>
      </c>
      <c r="B156" s="22" t="s">
        <v>31</v>
      </c>
      <c r="C156" s="21" t="s">
        <v>30</v>
      </c>
      <c r="D156" s="21" t="s">
        <v>18</v>
      </c>
      <c r="E156" s="21" t="s">
        <v>34</v>
      </c>
      <c r="F156" s="20" t="s">
        <v>32</v>
      </c>
      <c r="G156" s="19">
        <v>3658995</v>
      </c>
      <c r="H156" s="18">
        <v>4027004</v>
      </c>
      <c r="I156" s="17">
        <f t="shared" si="4"/>
        <v>368009</v>
      </c>
      <c r="J156" s="133"/>
    </row>
    <row r="157" spans="1:11" ht="25.5" customHeight="1" x14ac:dyDescent="0.2">
      <c r="A157" s="122"/>
      <c r="B157" s="22" t="s">
        <v>31</v>
      </c>
      <c r="C157" s="21" t="s">
        <v>30</v>
      </c>
      <c r="D157" s="21" t="s">
        <v>18</v>
      </c>
      <c r="E157" s="21" t="s">
        <v>34</v>
      </c>
      <c r="F157" s="20" t="s">
        <v>16</v>
      </c>
      <c r="G157" s="19">
        <v>578964</v>
      </c>
      <c r="H157" s="18">
        <v>636419</v>
      </c>
      <c r="I157" s="17">
        <f t="shared" si="4"/>
        <v>57455</v>
      </c>
      <c r="J157" s="133"/>
    </row>
    <row r="158" spans="1:11" ht="72.75" customHeight="1" x14ac:dyDescent="0.2">
      <c r="A158" s="120" t="s">
        <v>33</v>
      </c>
      <c r="B158" s="22" t="s">
        <v>31</v>
      </c>
      <c r="C158" s="21" t="s">
        <v>30</v>
      </c>
      <c r="D158" s="21" t="s">
        <v>18</v>
      </c>
      <c r="E158" s="21" t="s">
        <v>29</v>
      </c>
      <c r="F158" s="20" t="s">
        <v>32</v>
      </c>
      <c r="G158" s="19">
        <v>1067343</v>
      </c>
      <c r="H158" s="18">
        <v>1088715.3</v>
      </c>
      <c r="I158" s="17">
        <f t="shared" si="4"/>
        <v>21372.300000000047</v>
      </c>
      <c r="J158" s="133"/>
    </row>
    <row r="159" spans="1:11" ht="39" customHeight="1" thickBot="1" x14ac:dyDescent="0.25">
      <c r="A159" s="123"/>
      <c r="B159" s="55" t="s">
        <v>31</v>
      </c>
      <c r="C159" s="54" t="s">
        <v>30</v>
      </c>
      <c r="D159" s="54" t="s">
        <v>18</v>
      </c>
      <c r="E159" s="54" t="s">
        <v>29</v>
      </c>
      <c r="F159" s="53" t="s">
        <v>16</v>
      </c>
      <c r="G159" s="52">
        <v>200857</v>
      </c>
      <c r="H159" s="51">
        <v>179484.7</v>
      </c>
      <c r="I159" s="50">
        <f t="shared" si="4"/>
        <v>-21372.299999999988</v>
      </c>
      <c r="J159" s="131"/>
    </row>
    <row r="160" spans="1:11" ht="32.25" thickTop="1" x14ac:dyDescent="0.2">
      <c r="A160" s="49" t="s">
        <v>28</v>
      </c>
      <c r="B160" s="48" t="s">
        <v>19</v>
      </c>
      <c r="C160" s="47" t="s">
        <v>14</v>
      </c>
      <c r="D160" s="47" t="s">
        <v>14</v>
      </c>
      <c r="E160" s="46" t="s">
        <v>14</v>
      </c>
      <c r="F160" s="45" t="s">
        <v>14</v>
      </c>
      <c r="G160" s="44">
        <v>212729811.74000001</v>
      </c>
      <c r="H160" s="43">
        <v>212729811.74000001</v>
      </c>
      <c r="I160" s="42">
        <f t="shared" si="4"/>
        <v>0</v>
      </c>
      <c r="J160" s="41"/>
    </row>
    <row r="161" spans="1:11" ht="54.75" customHeight="1" x14ac:dyDescent="0.2">
      <c r="A161" s="40" t="s">
        <v>27</v>
      </c>
      <c r="B161" s="22" t="s">
        <v>19</v>
      </c>
      <c r="C161" s="21" t="s">
        <v>26</v>
      </c>
      <c r="D161" s="21" t="s">
        <v>25</v>
      </c>
      <c r="E161" s="21" t="s">
        <v>24</v>
      </c>
      <c r="F161" s="20" t="s">
        <v>23</v>
      </c>
      <c r="G161" s="19">
        <v>3235000</v>
      </c>
      <c r="H161" s="18">
        <v>2095400</v>
      </c>
      <c r="I161" s="17">
        <f t="shared" si="4"/>
        <v>-1139600</v>
      </c>
      <c r="J161" s="126" t="s">
        <v>22</v>
      </c>
      <c r="K161" s="23" t="s">
        <v>21</v>
      </c>
    </row>
    <row r="162" spans="1:11" ht="54" customHeight="1" thickBot="1" x14ac:dyDescent="0.25">
      <c r="A162" s="39" t="s">
        <v>20</v>
      </c>
      <c r="B162" s="38" t="s">
        <v>19</v>
      </c>
      <c r="C162" s="37" t="s">
        <v>18</v>
      </c>
      <c r="D162" s="37" t="s">
        <v>7</v>
      </c>
      <c r="E162" s="37" t="s">
        <v>17</v>
      </c>
      <c r="F162" s="36" t="s">
        <v>16</v>
      </c>
      <c r="G162" s="35">
        <v>11396000</v>
      </c>
      <c r="H162" s="34">
        <v>12535600</v>
      </c>
      <c r="I162" s="33">
        <f t="shared" si="4"/>
        <v>1139600</v>
      </c>
      <c r="J162" s="127"/>
    </row>
    <row r="163" spans="1:11" ht="32.25" thickTop="1" x14ac:dyDescent="0.2">
      <c r="A163" s="32" t="s">
        <v>15</v>
      </c>
      <c r="B163" s="31" t="s">
        <v>9</v>
      </c>
      <c r="C163" s="30" t="s">
        <v>14</v>
      </c>
      <c r="D163" s="30" t="s">
        <v>14</v>
      </c>
      <c r="E163" s="29" t="s">
        <v>14</v>
      </c>
      <c r="F163" s="28" t="s">
        <v>14</v>
      </c>
      <c r="G163" s="27">
        <v>523744996</v>
      </c>
      <c r="H163" s="26">
        <v>523744996</v>
      </c>
      <c r="I163" s="25">
        <f t="shared" si="4"/>
        <v>0</v>
      </c>
      <c r="J163" s="24"/>
    </row>
    <row r="164" spans="1:11" ht="45" customHeight="1" x14ac:dyDescent="0.2">
      <c r="A164" s="120" t="s">
        <v>13</v>
      </c>
      <c r="B164" s="22" t="s">
        <v>9</v>
      </c>
      <c r="C164" s="21" t="s">
        <v>8</v>
      </c>
      <c r="D164" s="21" t="s">
        <v>7</v>
      </c>
      <c r="E164" s="21" t="s">
        <v>6</v>
      </c>
      <c r="F164" s="20" t="s">
        <v>12</v>
      </c>
      <c r="G164" s="19">
        <v>164303.51999999999</v>
      </c>
      <c r="H164" s="18">
        <v>223931.02</v>
      </c>
      <c r="I164" s="17">
        <f t="shared" ref="I164:I195" si="5">H164-G164</f>
        <v>59627.5</v>
      </c>
      <c r="J164" s="124" t="s">
        <v>11</v>
      </c>
      <c r="K164" s="23" t="s">
        <v>10</v>
      </c>
    </row>
    <row r="165" spans="1:11" ht="46.5" customHeight="1" x14ac:dyDescent="0.2">
      <c r="A165" s="122"/>
      <c r="B165" s="22" t="s">
        <v>9</v>
      </c>
      <c r="C165" s="21" t="s">
        <v>8</v>
      </c>
      <c r="D165" s="21" t="s">
        <v>7</v>
      </c>
      <c r="E165" s="21" t="s">
        <v>6</v>
      </c>
      <c r="F165" s="20" t="s">
        <v>5</v>
      </c>
      <c r="G165" s="19">
        <v>3883900</v>
      </c>
      <c r="H165" s="18">
        <v>3824272.5</v>
      </c>
      <c r="I165" s="17">
        <f t="shared" si="5"/>
        <v>-59627.5</v>
      </c>
      <c r="J165" s="125"/>
    </row>
    <row r="166" spans="1:11" x14ac:dyDescent="0.2">
      <c r="A166" s="119" t="s">
        <v>4</v>
      </c>
      <c r="B166" s="119"/>
      <c r="C166" s="119"/>
      <c r="D166" s="119"/>
      <c r="E166" s="119"/>
      <c r="F166" s="119"/>
      <c r="G166" s="16">
        <v>53221476344.589996</v>
      </c>
      <c r="H166" s="16">
        <v>53486419901.589996</v>
      </c>
      <c r="I166" s="15">
        <f t="shared" si="5"/>
        <v>264943557</v>
      </c>
      <c r="J166" s="14"/>
    </row>
    <row r="169" spans="1:11" s="4" customFormat="1" ht="80.25" customHeight="1" x14ac:dyDescent="0.3">
      <c r="A169" s="13" t="s">
        <v>3</v>
      </c>
      <c r="B169" s="12"/>
      <c r="C169" s="5"/>
      <c r="D169" s="6"/>
      <c r="E169" s="6"/>
      <c r="F169" s="11"/>
      <c r="G169" s="10"/>
      <c r="J169" s="9" t="s">
        <v>2</v>
      </c>
    </row>
    <row r="170" spans="1:11" s="4" customFormat="1" ht="12.75" hidden="1" x14ac:dyDescent="0.2">
      <c r="A170" s="8"/>
      <c r="B170" s="7"/>
      <c r="C170" s="5"/>
      <c r="D170" s="6"/>
      <c r="E170" s="6"/>
      <c r="F170" s="6" t="e">
        <f>#REF!+#REF!+#REF!+#REF!+#REF!+#REF!+#REF!+#REF!+#REF!</f>
        <v>#REF!</v>
      </c>
      <c r="G170" s="5"/>
    </row>
    <row r="171" spans="1:11" s="4" customFormat="1" ht="32.25" customHeight="1" x14ac:dyDescent="0.2">
      <c r="A171" s="8"/>
      <c r="B171" s="7"/>
      <c r="C171" s="5"/>
      <c r="D171" s="6"/>
      <c r="E171" s="6"/>
      <c r="F171" s="6"/>
      <c r="G171" s="5"/>
    </row>
    <row r="172" spans="1:11" s="4" customFormat="1" ht="27.75" customHeight="1" x14ac:dyDescent="0.2">
      <c r="A172" s="8"/>
      <c r="B172" s="7"/>
      <c r="C172" s="5"/>
      <c r="D172" s="6"/>
      <c r="E172" s="6"/>
      <c r="F172" s="6"/>
      <c r="G172" s="5"/>
    </row>
    <row r="173" spans="1:11" s="4" customFormat="1" ht="12.75" x14ac:dyDescent="0.2">
      <c r="A173" s="8" t="s">
        <v>1</v>
      </c>
      <c r="B173" s="7"/>
      <c r="C173" s="5"/>
      <c r="D173" s="6"/>
      <c r="E173" s="6"/>
      <c r="F173" s="6"/>
      <c r="G173" s="5"/>
    </row>
    <row r="174" spans="1:11" s="4" customFormat="1" ht="12.75" x14ac:dyDescent="0.2">
      <c r="A174" s="8" t="s">
        <v>0</v>
      </c>
      <c r="B174" s="7"/>
      <c r="C174" s="5"/>
      <c r="D174" s="6"/>
      <c r="E174" s="6"/>
      <c r="F174" s="6"/>
      <c r="G174" s="5"/>
    </row>
  </sheetData>
  <autoFilter ref="A3:I166"/>
  <mergeCells count="79">
    <mergeCell ref="J152:J153"/>
    <mergeCell ref="J155:J159"/>
    <mergeCell ref="J91:J94"/>
    <mergeCell ref="J133:J135"/>
    <mergeCell ref="J138:J139"/>
    <mergeCell ref="J141:J146"/>
    <mergeCell ref="J148:J149"/>
    <mergeCell ref="J150:J151"/>
    <mergeCell ref="J100:J109"/>
    <mergeCell ref="J117:J119"/>
    <mergeCell ref="J120:J121"/>
    <mergeCell ref="J123:J124"/>
    <mergeCell ref="J129:J131"/>
    <mergeCell ref="J126:J128"/>
    <mergeCell ref="J86:J87"/>
    <mergeCell ref="J113:J114"/>
    <mergeCell ref="J110:J111"/>
    <mergeCell ref="J89:J90"/>
    <mergeCell ref="J95:J99"/>
    <mergeCell ref="J48:J50"/>
    <mergeCell ref="A64:A65"/>
    <mergeCell ref="J84:J85"/>
    <mergeCell ref="J78:J83"/>
    <mergeCell ref="J76:J77"/>
    <mergeCell ref="J52:J57"/>
    <mergeCell ref="A56:A59"/>
    <mergeCell ref="J58:J59"/>
    <mergeCell ref="J60:J62"/>
    <mergeCell ref="J65:J66"/>
    <mergeCell ref="A69:A71"/>
    <mergeCell ref="J67:J71"/>
    <mergeCell ref="J35:J37"/>
    <mergeCell ref="J38:J39"/>
    <mergeCell ref="J46:J47"/>
    <mergeCell ref="J42:J43"/>
    <mergeCell ref="J44:J45"/>
    <mergeCell ref="J164:J165"/>
    <mergeCell ref="J161:J162"/>
    <mergeCell ref="J10:J11"/>
    <mergeCell ref="A1:J1"/>
    <mergeCell ref="J5:J6"/>
    <mergeCell ref="J12:J14"/>
    <mergeCell ref="J16:J17"/>
    <mergeCell ref="J19:J21"/>
    <mergeCell ref="A138:A139"/>
    <mergeCell ref="A145:A146"/>
    <mergeCell ref="J23:J25"/>
    <mergeCell ref="J8:J9"/>
    <mergeCell ref="J27:J28"/>
    <mergeCell ref="J29:J30"/>
    <mergeCell ref="B3:F3"/>
    <mergeCell ref="J32:J34"/>
    <mergeCell ref="A156:A157"/>
    <mergeCell ref="A158:A159"/>
    <mergeCell ref="A164:A165"/>
    <mergeCell ref="A100:A101"/>
    <mergeCell ref="A102:A103"/>
    <mergeCell ref="A104:A105"/>
    <mergeCell ref="A106:A107"/>
    <mergeCell ref="A117:A119"/>
    <mergeCell ref="A133:A134"/>
    <mergeCell ref="A126:A127"/>
    <mergeCell ref="A142:A143"/>
    <mergeCell ref="A52:A53"/>
    <mergeCell ref="A166:F166"/>
    <mergeCell ref="A8:A10"/>
    <mergeCell ref="A12:A13"/>
    <mergeCell ref="A20:A21"/>
    <mergeCell ref="A23:A24"/>
    <mergeCell ref="A79:A82"/>
    <mergeCell ref="A83:A84"/>
    <mergeCell ref="A92:A93"/>
    <mergeCell ref="A98:A99"/>
    <mergeCell ref="A96:A97"/>
    <mergeCell ref="A29:A30"/>
    <mergeCell ref="A35:A36"/>
    <mergeCell ref="A32:A34"/>
    <mergeCell ref="A45:A46"/>
    <mergeCell ref="A48:A50"/>
  </mergeCells>
  <pageMargins left="0.39370078740157483" right="0.39370078740157483" top="0.56000000000000005" bottom="0.24" header="0.27" footer="0.21"/>
  <pageSetup paperSize="9" scale="66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 (2)</vt:lpstr>
      <vt:lpstr>'Table1 (2)'!Заголовки_для_печати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2017-11-13T06:30:01Z</cp:lastPrinted>
  <dcterms:created xsi:type="dcterms:W3CDTF">2017-10-13T08:59:02Z</dcterms:created>
  <dcterms:modified xsi:type="dcterms:W3CDTF">2017-11-13T06:49:19Z</dcterms:modified>
</cp:coreProperties>
</file>